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6555" windowHeight="7935" tabRatio="766" activeTab="3"/>
  </bookViews>
  <sheets>
    <sheet name="12.1" sheetId="1" r:id="rId1"/>
    <sheet name="12.2" sheetId="2" r:id="rId2"/>
    <sheet name="12.2b" sheetId="3" r:id="rId3"/>
    <sheet name="12.3" sheetId="4" r:id="rId4"/>
    <sheet name="12.3 LP" sheetId="5" r:id="rId5"/>
    <sheet name="12.3b" sheetId="6" r:id="rId6"/>
    <sheet name="12.3c" sheetId="7" r:id="rId7"/>
    <sheet name="12.4a" sheetId="8" r:id="rId8"/>
    <sheet name="12.4b" sheetId="9" r:id="rId9"/>
    <sheet name="12.1b" sheetId="10" r:id="rId10"/>
    <sheet name="12.1c" sheetId="11" r:id="rId11"/>
    <sheet name="12.5" sheetId="12" r:id="rId12"/>
  </sheets>
  <definedNames>
    <definedName name="coin_cuttype" localSheetId="4" hidden="1">1</definedName>
    <definedName name="coin_dualtol" localSheetId="4" hidden="1">0.0000001</definedName>
    <definedName name="coin_heurs" localSheetId="4" hidden="1">1</definedName>
    <definedName name="coin_integerpresolve" localSheetId="4" hidden="1">1</definedName>
    <definedName name="coin_presolve1" localSheetId="4" hidden="1">1</definedName>
    <definedName name="coin_primaltol" localSheetId="4" hidden="1">0.0000001</definedName>
    <definedName name="param_cuthi" localSheetId="1" hidden="1">2E+30</definedName>
    <definedName name="param_cuthi" localSheetId="2" hidden="1">2E+30</definedName>
    <definedName name="param_cuthi" localSheetId="3" hidden="1">2E+30</definedName>
    <definedName name="param_cuthi" localSheetId="5" hidden="1">2E+30</definedName>
    <definedName name="param_cuthi" localSheetId="6" hidden="1">2E+30</definedName>
    <definedName name="param_cuthi" localSheetId="7" hidden="1">2E+30</definedName>
    <definedName name="param_cuthi" localSheetId="8" hidden="1">2E+30</definedName>
    <definedName name="param_cutlo" localSheetId="1" hidden="1">-2000000000000000000000000000000</definedName>
    <definedName name="param_cutlo" localSheetId="2" hidden="1">-2000000000000000000000000000000</definedName>
    <definedName name="param_cutlo" localSheetId="3" hidden="1">-2000000000000000000000000000000</definedName>
    <definedName name="param_cutlo" localSheetId="5" hidden="1">-2000000000000000000000000000000</definedName>
    <definedName name="param_cutlo" localSheetId="6" hidden="1">-2000000000000000000000000000000</definedName>
    <definedName name="param_cutlo" localSheetId="7" hidden="1">-2000000000000000000000000000000</definedName>
    <definedName name="param_cutlo" localSheetId="8" hidden="1">-2000000000000000000000000000000</definedName>
    <definedName name="param_epstep" localSheetId="1" hidden="1">0.000001</definedName>
    <definedName name="param_epstep" localSheetId="2" hidden="1">0.000001</definedName>
    <definedName name="param_epstep" localSheetId="3" hidden="1">0.000001</definedName>
    <definedName name="param_epstep" localSheetId="5" hidden="1">0.000001</definedName>
    <definedName name="param_epstep" localSheetId="6" hidden="1">0.000001</definedName>
    <definedName name="param_epstep" localSheetId="7" hidden="1">0.000001</definedName>
    <definedName name="param_epstep" localSheetId="8" hidden="1">0.000001</definedName>
    <definedName name="param_iisbnd" localSheetId="1" hidden="1">0</definedName>
    <definedName name="param_iisbnd" localSheetId="2" hidden="1">0</definedName>
    <definedName name="param_iisbnd" localSheetId="3" hidden="1">0</definedName>
    <definedName name="param_iisbnd" localSheetId="5" hidden="1">0</definedName>
    <definedName name="param_iisbnd" localSheetId="6" hidden="1">0</definedName>
    <definedName name="param_iisbnd" localSheetId="7" hidden="1">0</definedName>
    <definedName name="param_iisbnd" localSheetId="8" hidden="1">0</definedName>
    <definedName name="solver_adj" localSheetId="9" hidden="1">'12.1b'!$C$3:$D$3</definedName>
    <definedName name="solver_adj" localSheetId="10" hidden="1">'12.1c'!$C$3:$F$3</definedName>
    <definedName name="solver_adj" localSheetId="1" hidden="1">'12.2'!$C$3:$F$3</definedName>
    <definedName name="solver_adj" localSheetId="2" hidden="1">'12.2b'!$C$3:$F$3</definedName>
    <definedName name="solver_adj" localSheetId="3" hidden="1">'12.3'!$C$3:$E$3</definedName>
    <definedName name="solver_adj" localSheetId="4" hidden="1">'12.3 LP'!$B$6:$J$6</definedName>
    <definedName name="solver_adj" localSheetId="5" hidden="1">'12.3b'!$C$27:$E$27</definedName>
    <definedName name="solver_adj" localSheetId="6" hidden="1">'12.3c'!$C$27:$E$27</definedName>
    <definedName name="solver_adj" localSheetId="7" hidden="1">'12.4a'!$C$3:$E$3</definedName>
    <definedName name="solver_adj" localSheetId="8" hidden="1">'12.4b'!$C$3:$E$3</definedName>
    <definedName name="solver_adj" localSheetId="11" hidden="1">'12.5'!$G$4:$G$5,'12.5'!$I$4:$I$5</definedName>
    <definedName name="solver_adj_ob" localSheetId="1" hidden="1">1</definedName>
    <definedName name="solver_adj_ob" localSheetId="2" hidden="1">1</definedName>
    <definedName name="solver_adj_ob" localSheetId="3" hidden="1">1</definedName>
    <definedName name="solver_adj_ob" localSheetId="4" hidden="1">0</definedName>
    <definedName name="solver_adj_ob" localSheetId="5" hidden="1">0</definedName>
    <definedName name="solver_adj_ob" localSheetId="6" hidden="1">0</definedName>
    <definedName name="solver_adj_ob" localSheetId="7" hidden="1">1</definedName>
    <definedName name="solver_adj_ob" localSheetId="8" hidden="1">1</definedName>
    <definedName name="solver_cha" localSheetId="1" hidden="1">0</definedName>
    <definedName name="solver_cha" localSheetId="2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a" localSheetId="6" hidden="1">0</definedName>
    <definedName name="solver_cha" localSheetId="7" hidden="1">0</definedName>
    <definedName name="solver_cha" localSheetId="8" hidden="1">0</definedName>
    <definedName name="solver_chc1" localSheetId="1" hidden="1">0</definedName>
    <definedName name="solver_chc1" localSheetId="2" hidden="1">0</definedName>
    <definedName name="solver_chc1" localSheetId="3" hidden="1">0</definedName>
    <definedName name="solver_chc1" localSheetId="4" hidden="1">0</definedName>
    <definedName name="solver_chc1" localSheetId="5" hidden="1">0</definedName>
    <definedName name="solver_chc1" localSheetId="6" hidden="1">0</definedName>
    <definedName name="solver_chc1" localSheetId="7" hidden="1">0</definedName>
    <definedName name="solver_chc1" localSheetId="8" hidden="1">0</definedName>
    <definedName name="solver_chc2" localSheetId="1" hidden="1">0</definedName>
    <definedName name="solver_chc2" localSheetId="2" hidden="1">0</definedName>
    <definedName name="solver_chc2" localSheetId="3" hidden="1">0</definedName>
    <definedName name="solver_chc2" localSheetId="4" hidden="1">0</definedName>
    <definedName name="solver_chc2" localSheetId="5" hidden="1">0</definedName>
    <definedName name="solver_chc2" localSheetId="6" hidden="1">0</definedName>
    <definedName name="solver_chc2" localSheetId="7" hidden="1">0</definedName>
    <definedName name="solver_chc2" localSheetId="8" hidden="1">0</definedName>
    <definedName name="solver_chc3" localSheetId="2" hidden="1">0</definedName>
    <definedName name="solver_chc3" localSheetId="6" hidden="1">0</definedName>
    <definedName name="solver_chn" localSheetId="1" hidden="1">4</definedName>
    <definedName name="solver_chn" localSheetId="2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n" localSheetId="6" hidden="1">4</definedName>
    <definedName name="solver_chn" localSheetId="7" hidden="1">4</definedName>
    <definedName name="solver_chn" localSheetId="8" hidden="1">4</definedName>
    <definedName name="solver_chp1" localSheetId="1" hidden="1">0</definedName>
    <definedName name="solver_chp1" localSheetId="2" hidden="1">0</definedName>
    <definedName name="solver_chp1" localSheetId="3" hidden="1">0</definedName>
    <definedName name="solver_chp1" localSheetId="4" hidden="1">0</definedName>
    <definedName name="solver_chp1" localSheetId="5" hidden="1">0</definedName>
    <definedName name="solver_chp1" localSheetId="6" hidden="1">0</definedName>
    <definedName name="solver_chp1" localSheetId="7" hidden="1">0</definedName>
    <definedName name="solver_chp1" localSheetId="8" hidden="1">0</definedName>
    <definedName name="solver_chp2" localSheetId="1" hidden="1">0</definedName>
    <definedName name="solver_chp2" localSheetId="2" hidden="1">0</definedName>
    <definedName name="solver_chp2" localSheetId="3" hidden="1">0</definedName>
    <definedName name="solver_chp2" localSheetId="4" hidden="1">0</definedName>
    <definedName name="solver_chp2" localSheetId="5" hidden="1">0</definedName>
    <definedName name="solver_chp2" localSheetId="6" hidden="1">0</definedName>
    <definedName name="solver_chp2" localSheetId="7" hidden="1">0</definedName>
    <definedName name="solver_chp2" localSheetId="8" hidden="1">0</definedName>
    <definedName name="solver_chp3" localSheetId="2" hidden="1">0</definedName>
    <definedName name="solver_chp3" localSheetId="6" hidden="1">0</definedName>
    <definedName name="solver_cht" localSheetId="1" hidden="1">0</definedName>
    <definedName name="solver_cht" localSheetId="2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ht" localSheetId="6" hidden="1">0</definedName>
    <definedName name="solver_cht" localSheetId="7" hidden="1">0</definedName>
    <definedName name="solver_cht" localSheetId="8" hidden="1">0</definedName>
    <definedName name="solver_cir1" localSheetId="9" hidden="1">1</definedName>
    <definedName name="solver_cir1" localSheetId="10" hidden="1">1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11" hidden="1">1</definedName>
    <definedName name="solver_cir2" localSheetId="9" hidden="1">1</definedName>
    <definedName name="solver_cir2" localSheetId="10" hidden="1">1</definedName>
    <definedName name="solver_cir2" localSheetId="1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2" localSheetId="6" hidden="1">1</definedName>
    <definedName name="solver_cir2" localSheetId="7" hidden="1">1</definedName>
    <definedName name="solver_cir2" localSheetId="8" hidden="1">1</definedName>
    <definedName name="solver_cir2" localSheetId="11" hidden="1">1</definedName>
    <definedName name="solver_cir3" localSheetId="2" hidden="1">1</definedName>
    <definedName name="solver_cir3" localSheetId="6" hidden="1">1</definedName>
    <definedName name="solver_cir3" localSheetId="8" hidden="1">1</definedName>
    <definedName name="solver_cir3" localSheetId="11" hidden="1">1</definedName>
    <definedName name="solver_cir4" localSheetId="11" hidden="1">1</definedName>
    <definedName name="solver_cir5" localSheetId="11" hidden="1">1</definedName>
    <definedName name="solver_cir6" localSheetId="11" hidden="1">1</definedName>
    <definedName name="solver_con" localSheetId="1" hidden="1">" "</definedName>
    <definedName name="solver_con" localSheetId="2" hidden="1">" "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" localSheetId="6" hidden="1">" "</definedName>
    <definedName name="solver_con" localSheetId="7" hidden="1">" "</definedName>
    <definedName name="solver_con" localSheetId="8" hidden="1">" "</definedName>
    <definedName name="solver_con1" localSheetId="1" hidden="1">" "</definedName>
    <definedName name="solver_con1" localSheetId="2" hidden="1">" "</definedName>
    <definedName name="solver_con1" localSheetId="3" hidden="1">" "</definedName>
    <definedName name="solver_con1" localSheetId="4" hidden="1">" "</definedName>
    <definedName name="solver_con1" localSheetId="5" hidden="1">" "</definedName>
    <definedName name="solver_con1" localSheetId="6" hidden="1">" "</definedName>
    <definedName name="solver_con1" localSheetId="7" hidden="1">" "</definedName>
    <definedName name="solver_con1" localSheetId="8" hidden="1">" "</definedName>
    <definedName name="solver_con2" localSheetId="1" hidden="1">" "</definedName>
    <definedName name="solver_con2" localSheetId="2" hidden="1">" "</definedName>
    <definedName name="solver_con2" localSheetId="3" hidden="1">" "</definedName>
    <definedName name="solver_con2" localSheetId="4" hidden="1">" "</definedName>
    <definedName name="solver_con2" localSheetId="5" hidden="1">" "</definedName>
    <definedName name="solver_con2" localSheetId="6" hidden="1">" "</definedName>
    <definedName name="solver_con2" localSheetId="7" hidden="1">" "</definedName>
    <definedName name="solver_con3" localSheetId="2" hidden="1">" "</definedName>
    <definedName name="solver_con3" localSheetId="6" hidden="1">" "</definedName>
    <definedName name="solver_con3" localSheetId="8" hidden="1">" "</definedName>
    <definedName name="solver_cvg" localSheetId="9" hidden="1">0.0001</definedName>
    <definedName name="solver_cvg" localSheetId="1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11" hidden="1">0.0001</definedName>
    <definedName name="solver_dia" localSheetId="9" hidden="1">5</definedName>
    <definedName name="solver_dia" localSheetId="10" hidden="1">5</definedName>
    <definedName name="solver_dia" localSheetId="1" hidden="1">2</definedName>
    <definedName name="solver_dia" localSheetId="2" hidden="1">2</definedName>
    <definedName name="solver_dia" localSheetId="3" hidden="1">2</definedName>
    <definedName name="solver_dia" localSheetId="4" hidden="1">5</definedName>
    <definedName name="solver_dia" localSheetId="5" hidden="1">2</definedName>
    <definedName name="solver_dia" localSheetId="6" hidden="1">2</definedName>
    <definedName name="solver_dia" localSheetId="7" hidden="1">2</definedName>
    <definedName name="solver_dia" localSheetId="8" hidden="1">2</definedName>
    <definedName name="solver_dia" localSheetId="11" hidden="1">5</definedName>
    <definedName name="solver_drv" localSheetId="9" hidden="1">1</definedName>
    <definedName name="solver_drv" localSheetId="1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11" hidden="1">1</definedName>
    <definedName name="solver_eng" localSheetId="9" hidden="1">1</definedName>
    <definedName name="solver_eng" localSheetId="10" hidden="1">3</definedName>
    <definedName name="solver_eng" localSheetId="1" hidden="1">1</definedName>
    <definedName name="solver_eng" localSheetId="2" hidden="1">1</definedName>
    <definedName name="solver_eng" localSheetId="3" hidden="1">0</definedName>
    <definedName name="solver_eng" localSheetId="4" hidden="1">2</definedName>
    <definedName name="solver_eng" localSheetId="5" hidden="1">0</definedName>
    <definedName name="solver_eng" localSheetId="6" hidden="1">0</definedName>
    <definedName name="solver_eng" localSheetId="7" hidden="1">1</definedName>
    <definedName name="solver_eng" localSheetId="8" hidden="1">1</definedName>
    <definedName name="solver_eng" localSheetId="11" hidden="1">3</definedName>
    <definedName name="solver_est" localSheetId="9" hidden="1">1</definedName>
    <definedName name="solver_est" localSheetId="1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11" hidden="1">1</definedName>
    <definedName name="solver_fns" localSheetId="10" hidden="1">0</definedName>
    <definedName name="solver_fns" localSheetId="1" hidden="1">0</definedName>
    <definedName name="solver_fns" localSheetId="2" hidden="1">0</definedName>
    <definedName name="solver_fns" localSheetId="11" hidden="1">0</definedName>
    <definedName name="solver_iao" localSheetId="9" hidden="1">0</definedName>
    <definedName name="solver_iao" localSheetId="10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11" hidden="1">0</definedName>
    <definedName name="solver_ifs" localSheetId="9" hidden="1">0</definedName>
    <definedName name="solver_ifs" localSheetId="10" hidden="1">0</definedName>
    <definedName name="solver_ifs" localSheetId="1" hidden="1">0</definedName>
    <definedName name="solver_ifs" localSheetId="2" hidden="1">0</definedName>
    <definedName name="solver_ifs" localSheetId="3" hidden="1">0</definedName>
    <definedName name="solver_ifs" localSheetId="5" hidden="1">0</definedName>
    <definedName name="solver_ifs" localSheetId="6" hidden="1">0</definedName>
    <definedName name="solver_ifs" localSheetId="7" hidden="1">0</definedName>
    <definedName name="solver_ifs" localSheetId="8" hidden="1">0</definedName>
    <definedName name="solver_ifs" localSheetId="11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nt" localSheetId="6" hidden="1">0</definedName>
    <definedName name="solver_int" localSheetId="7" hidden="1">0</definedName>
    <definedName name="solver_int" localSheetId="8" hidden="1">0</definedName>
    <definedName name="solver_irs" localSheetId="9" hidden="1">0</definedName>
    <definedName name="solver_irs" localSheetId="1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11" hidden="1">0</definedName>
    <definedName name="solver_ism" localSheetId="9" hidden="1">0</definedName>
    <definedName name="solver_ism" localSheetId="1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11" hidden="1">0</definedName>
    <definedName name="solver_itr" localSheetId="9" hidden="1">1000</definedName>
    <definedName name="solver_itr" localSheetId="10" hidden="1">1000</definedName>
    <definedName name="solver_itr" localSheetId="1" hidden="1">1000</definedName>
    <definedName name="solver_itr" localSheetId="2" hidden="1">1000</definedName>
    <definedName name="solver_itr" localSheetId="3" hidden="1">1000</definedName>
    <definedName name="solver_itr" localSheetId="4" hidden="1">2147483647</definedName>
    <definedName name="solver_itr" localSheetId="5" hidden="1">1000</definedName>
    <definedName name="solver_itr" localSheetId="6" hidden="1">1000</definedName>
    <definedName name="solver_itr" localSheetId="7" hidden="1">1000</definedName>
    <definedName name="solver_itr" localSheetId="8" hidden="1">1000</definedName>
    <definedName name="solver_itr" localSheetId="11" hidden="1">1000</definedName>
    <definedName name="solver_kiv" localSheetId="1" hidden="1">2E+30</definedName>
    <definedName name="solver_kiv" localSheetId="2" hidden="1">2E+30</definedName>
    <definedName name="solver_kiv" localSheetId="3" hidden="1">2E+30</definedName>
    <definedName name="solver_kiv" localSheetId="4" hidden="1">2E+30</definedName>
    <definedName name="solver_kiv" localSheetId="5" hidden="1">2E+30</definedName>
    <definedName name="solver_kiv" localSheetId="6" hidden="1">2E+30</definedName>
    <definedName name="solver_kiv" localSheetId="7" hidden="1">2E+30</definedName>
    <definedName name="solver_kiv" localSheetId="8" hidden="1">2E+30</definedName>
    <definedName name="solver_lhs_ob1" localSheetId="1" hidden="1">0</definedName>
    <definedName name="solver_lhs_ob1" localSheetId="2" hidden="1">0</definedName>
    <definedName name="solver_lhs_ob1" localSheetId="3" hidden="1">0</definedName>
    <definedName name="solver_lhs_ob1" localSheetId="4" hidden="1">0</definedName>
    <definedName name="solver_lhs_ob1" localSheetId="5" hidden="1">0</definedName>
    <definedName name="solver_lhs_ob1" localSheetId="6" hidden="1">0</definedName>
    <definedName name="solver_lhs_ob1" localSheetId="7" hidden="1">0</definedName>
    <definedName name="solver_lhs_ob1" localSheetId="8" hidden="1">0</definedName>
    <definedName name="solver_lhs_ob2" localSheetId="1" hidden="1">0</definedName>
    <definedName name="solver_lhs_ob2" localSheetId="2" hidden="1">0</definedName>
    <definedName name="solver_lhs_ob2" localSheetId="3" hidden="1">0</definedName>
    <definedName name="solver_lhs_ob2" localSheetId="4" hidden="1">0</definedName>
    <definedName name="solver_lhs_ob2" localSheetId="5" hidden="1">0</definedName>
    <definedName name="solver_lhs_ob2" localSheetId="6" hidden="1">0</definedName>
    <definedName name="solver_lhs_ob2" localSheetId="7" hidden="1">0</definedName>
    <definedName name="solver_lhs_ob2" localSheetId="8" hidden="1">0</definedName>
    <definedName name="solver_lhs_ob3" localSheetId="2" hidden="1">0</definedName>
    <definedName name="solver_lhs_ob3" localSheetId="6" hidden="1">0</definedName>
    <definedName name="solver_lhs1" localSheetId="9" hidden="1">'12.1b'!$C$3:$D$3</definedName>
    <definedName name="solver_lhs1" localSheetId="10" hidden="1">'12.1c'!$C$3:$F$3</definedName>
    <definedName name="solver_lhs1" localSheetId="1" hidden="1">'12.2'!$G$3</definedName>
    <definedName name="solver_lhs1" localSheetId="2" hidden="1">'12.2b'!$C$3:$F$3</definedName>
    <definedName name="solver_lhs1" localSheetId="3" hidden="1">'12.3'!$F$3</definedName>
    <definedName name="solver_lhs1" localSheetId="4" hidden="1">'12.3 LP'!$K$9</definedName>
    <definedName name="solver_lhs1" localSheetId="5" hidden="1">'12.3b'!$F$27</definedName>
    <definedName name="solver_lhs1" localSheetId="6" hidden="1">'12.3c'!$C$27:$E$27</definedName>
    <definedName name="solver_lhs1" localSheetId="7" hidden="1">'12.4a'!$C$3:$E$3</definedName>
    <definedName name="solver_lhs1" localSheetId="8" hidden="1">'12.4b'!$C$3:$E$3</definedName>
    <definedName name="solver_lhs1" localSheetId="11" hidden="1">'12.5'!$G$4:$G$5</definedName>
    <definedName name="solver_lhs2" localSheetId="9" hidden="1">'12.1b'!$E$3</definedName>
    <definedName name="solver_lhs2" localSheetId="10" hidden="1">'12.1c'!$G$3</definedName>
    <definedName name="solver_lhs2" localSheetId="1" hidden="1">'12.2'!$C$3:$F$3</definedName>
    <definedName name="solver_lhs2" localSheetId="2" hidden="1">'12.2b'!$G$3</definedName>
    <definedName name="solver_lhs2" localSheetId="3" hidden="1">'12.3'!$C$3:$E$3</definedName>
    <definedName name="solver_lhs2" localSheetId="4" hidden="1">'12.3 LP'!$K$10:$K$15</definedName>
    <definedName name="solver_lhs2" localSheetId="5" hidden="1">'12.3b'!$C$27:$E$27</definedName>
    <definedName name="solver_lhs2" localSheetId="6" hidden="1">'12.3c'!$C$27:$E$27</definedName>
    <definedName name="solver_lhs2" localSheetId="7" hidden="1">'12.4a'!$F$3</definedName>
    <definedName name="solver_lhs2" localSheetId="8" hidden="1">'12.4b'!$C$3:$E$3</definedName>
    <definedName name="solver_lhs2" localSheetId="11" hidden="1">'12.5'!$I$4:$I$5</definedName>
    <definedName name="solver_lhs3" localSheetId="2" hidden="1">'12.2b'!$C$3:$F$3</definedName>
    <definedName name="solver_lhs3" localSheetId="6" hidden="1">'12.3c'!$F$27</definedName>
    <definedName name="solver_lhs3" localSheetId="8" hidden="1">'12.4b'!$F$3</definedName>
    <definedName name="solver_lhs3" localSheetId="11" hidden="1">'12.5'!$G$7:$J$7</definedName>
    <definedName name="solver_lhs4" localSheetId="11" hidden="1">'12.5'!$G$7:$J$7</definedName>
    <definedName name="solver_lhs5" localSheetId="11" hidden="1">'12.5'!$I$4:$J$4</definedName>
    <definedName name="solver_lhs6" localSheetId="11" hidden="1">'12.5'!$I$5:$J$5</definedName>
    <definedName name="solver_lin" localSheetId="9" hidden="1">2</definedName>
    <definedName name="solver_lin" localSheetId="1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1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11" hidden="1">2</definedName>
    <definedName name="solver_loc" localSheetId="10" hidden="1">4</definedName>
    <definedName name="solver_loc" localSheetId="1" hidden="1">4</definedName>
    <definedName name="solver_loc" localSheetId="2" hidden="1">4</definedName>
    <definedName name="solver_loc" localSheetId="11" hidden="1">4</definedName>
    <definedName name="solver_lva" localSheetId="9" hidden="1">2</definedName>
    <definedName name="solver_lva" localSheetId="10" hidden="1">2</definedName>
    <definedName name="solver_lva" localSheetId="1" hidden="1">2</definedName>
    <definedName name="solver_lva" localSheetId="2" hidden="1">2</definedName>
    <definedName name="solver_lva" localSheetId="3" hidden="1">2</definedName>
    <definedName name="solver_lva" localSheetId="5" hidden="1">2</definedName>
    <definedName name="solver_lva" localSheetId="6" hidden="1">2</definedName>
    <definedName name="solver_lva" localSheetId="7" hidden="1">2</definedName>
    <definedName name="solver_lva" localSheetId="8" hidden="1">2</definedName>
    <definedName name="solver_lva" localSheetId="11" hidden="1">2</definedName>
    <definedName name="solver_mda" localSheetId="9" hidden="1">1</definedName>
    <definedName name="solver_mda" localSheetId="10" hidden="1">1</definedName>
    <definedName name="solver_mda" localSheetId="1" hidden="1">1</definedName>
    <definedName name="solver_mda" localSheetId="2" hidden="1">1</definedName>
    <definedName name="solver_mda" localSheetId="3" hidden="1">1</definedName>
    <definedName name="solver_mda" localSheetId="4" hidden="1">4</definedName>
    <definedName name="solver_mda" localSheetId="5" hidden="1">1</definedName>
    <definedName name="solver_mda" localSheetId="6" hidden="1">1</definedName>
    <definedName name="solver_mda" localSheetId="7" hidden="1">1</definedName>
    <definedName name="solver_mda" localSheetId="8" hidden="1">1</definedName>
    <definedName name="solver_mda" localSheetId="11" hidden="1">1</definedName>
    <definedName name="solver_mip" localSheetId="9" hidden="1">5000</definedName>
    <definedName name="solver_mip" localSheetId="10" hidden="1">5000</definedName>
    <definedName name="solver_mip" localSheetId="1" hidden="1">5000</definedName>
    <definedName name="solver_mip" localSheetId="2" hidden="1">5000</definedName>
    <definedName name="solver_mip" localSheetId="3" hidden="1">5000</definedName>
    <definedName name="solver_mip" localSheetId="4" hidden="1">2147483647</definedName>
    <definedName name="solver_mip" localSheetId="5" hidden="1">5000</definedName>
    <definedName name="solver_mip" localSheetId="6" hidden="1">5000</definedName>
    <definedName name="solver_mip" localSheetId="7" hidden="1">5000</definedName>
    <definedName name="solver_mip" localSheetId="8" hidden="1">5000</definedName>
    <definedName name="solver_mip" localSheetId="11" hidden="1">5000</definedName>
    <definedName name="solver_mni" localSheetId="10" hidden="1">10</definedName>
    <definedName name="solver_mni" localSheetId="1" hidden="1">30</definedName>
    <definedName name="solver_mni" localSheetId="2" hidden="1">30</definedName>
    <definedName name="solver_mni" localSheetId="11" hidden="1">10</definedName>
    <definedName name="solver_mod" localSheetId="9" hidden="1">5</definedName>
    <definedName name="solver_mod" localSheetId="10" hidden="1">5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6" hidden="1">3</definedName>
    <definedName name="solver_mod" localSheetId="7" hidden="1">3</definedName>
    <definedName name="solver_mod" localSheetId="8" hidden="1">3</definedName>
    <definedName name="solver_mod" localSheetId="11" hidden="1">5</definedName>
    <definedName name="solver_mrt" localSheetId="10" hidden="1">0.075</definedName>
    <definedName name="solver_mrt" localSheetId="1" hidden="1">0.075</definedName>
    <definedName name="solver_mrt" localSheetId="2" hidden="1">0.075</definedName>
    <definedName name="solver_mrt" localSheetId="11" hidden="1">0.075</definedName>
    <definedName name="solver_msl" localSheetId="9" hidden="1">2</definedName>
    <definedName name="solver_msl" localSheetId="1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11" hidden="1">2</definedName>
    <definedName name="solver_neg" localSheetId="9" hidden="1">1</definedName>
    <definedName name="solver_neg" localSheetId="1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11" hidden="1">1</definedName>
    <definedName name="solver_nod" localSheetId="9" hidden="1">5000</definedName>
    <definedName name="solver_nod" localSheetId="10" hidden="1">5000</definedName>
    <definedName name="solver_nod" localSheetId="1" hidden="1">5000</definedName>
    <definedName name="solver_nod" localSheetId="2" hidden="1">5000</definedName>
    <definedName name="solver_nod" localSheetId="3" hidden="1">5000</definedName>
    <definedName name="solver_nod" localSheetId="4" hidden="1">2147483647</definedName>
    <definedName name="solver_nod" localSheetId="5" hidden="1">5000</definedName>
    <definedName name="solver_nod" localSheetId="6" hidden="1">5000</definedName>
    <definedName name="solver_nod" localSheetId="7" hidden="1">5000</definedName>
    <definedName name="solver_nod" localSheetId="8" hidden="1">5000</definedName>
    <definedName name="solver_nod" localSheetId="11" hidden="1">5000</definedName>
    <definedName name="solver_ntr" localSheetId="9" hidden="1">0</definedName>
    <definedName name="solver_ntr" localSheetId="10" hidden="1">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" localSheetId="11" hidden="1">0</definedName>
    <definedName name="solver_ntri" hidden="1">1000</definedName>
    <definedName name="solver_num" localSheetId="9" hidden="1">2</definedName>
    <definedName name="solver_num" localSheetId="10" hidden="1">2</definedName>
    <definedName name="solver_num" localSheetId="1" hidden="1">2</definedName>
    <definedName name="solver_num" localSheetId="2" hidden="1">3</definedName>
    <definedName name="solver_num" localSheetId="3" hidden="1">2</definedName>
    <definedName name="solver_num" localSheetId="4" hidden="1">2</definedName>
    <definedName name="solver_num" localSheetId="5" hidden="1">2</definedName>
    <definedName name="solver_num" localSheetId="6" hidden="1">3</definedName>
    <definedName name="solver_num" localSheetId="7" hidden="1">2</definedName>
    <definedName name="solver_num" localSheetId="8" hidden="1">3</definedName>
    <definedName name="solver_num" localSheetId="11" hidden="1">2</definedName>
    <definedName name="solver_nwt" localSheetId="9" hidden="1">1</definedName>
    <definedName name="solver_nwt" localSheetId="1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11" hidden="1">1</definedName>
    <definedName name="solver_obc" localSheetId="1" hidden="1">0</definedName>
    <definedName name="solver_obc" localSheetId="2" hidden="1">0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c" localSheetId="6" hidden="1">0</definedName>
    <definedName name="solver_obc" localSheetId="7" hidden="1">0</definedName>
    <definedName name="solver_obc" localSheetId="8" hidden="1">0</definedName>
    <definedName name="solver_obp" localSheetId="1" hidden="1">0</definedName>
    <definedName name="solver_obp" localSheetId="2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bp" localSheetId="6" hidden="1">0</definedName>
    <definedName name="solver_obp" localSheetId="7" hidden="1">0</definedName>
    <definedName name="solver_obp" localSheetId="8" hidden="1">0</definedName>
    <definedName name="solver_opt" localSheetId="9" hidden="1">'12.1b'!$D$16</definedName>
    <definedName name="solver_opt" localSheetId="10" hidden="1">'12.1c'!$F$16</definedName>
    <definedName name="solver_opt" localSheetId="1" hidden="1">'12.2'!$F$11</definedName>
    <definedName name="solver_opt" localSheetId="2" hidden="1">'12.2b'!$F$11</definedName>
    <definedName name="solver_opt" localSheetId="3" hidden="1">'12.3'!$E$13</definedName>
    <definedName name="solver_opt" localSheetId="4" hidden="1">'12.3 LP'!$K$7</definedName>
    <definedName name="solver_opt" localSheetId="5" hidden="1">'12.3b'!$E$33</definedName>
    <definedName name="solver_opt" localSheetId="6" hidden="1">'12.3c'!$E$33</definedName>
    <definedName name="solver_opt" localSheetId="7" hidden="1">'12.4a'!$E$13</definedName>
    <definedName name="solver_opt" localSheetId="8" hidden="1">'12.4b'!$E$13</definedName>
    <definedName name="solver_opt" localSheetId="11" hidden="1">'12.5'!$J$12</definedName>
    <definedName name="solver_opt_ob" localSheetId="1" hidden="1">1</definedName>
    <definedName name="solver_opt_ob" localSheetId="2" hidden="1">1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opt_ob" localSheetId="6" hidden="1">1</definedName>
    <definedName name="solver_opt_ob" localSheetId="7" hidden="1">1</definedName>
    <definedName name="solver_opt_ob" localSheetId="8" hidden="1">1</definedName>
    <definedName name="solver_pre" localSheetId="9" hidden="1">0.000001</definedName>
    <definedName name="solver_pre" localSheetId="1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11" hidden="1">0.000001</definedName>
    <definedName name="solver_psi" localSheetId="1" hidden="1">0</definedName>
    <definedName name="solver_psi" localSheetId="2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psi" localSheetId="6" hidden="1">0</definedName>
    <definedName name="solver_psi" localSheetId="7" hidden="1">0</definedName>
    <definedName name="solver_psi" localSheetId="8" hidden="1">0</definedName>
    <definedName name="solver_rbv" localSheetId="9" hidden="1">1</definedName>
    <definedName name="solver_rbv" localSheetId="1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11" hidden="1">1</definedName>
    <definedName name="solver_rdp" localSheetId="9" hidden="1">0</definedName>
    <definedName name="solver_rdp" localSheetId="10" hidden="1">0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11" hidden="1">0</definedName>
    <definedName name="solver_rel1" localSheetId="9" hidden="1">1</definedName>
    <definedName name="solver_rel1" localSheetId="10" hidden="1">1</definedName>
    <definedName name="solver_rel1" localSheetId="1" hidden="1">2</definedName>
    <definedName name="solver_rel1" localSheetId="2" hidden="1">4</definedName>
    <definedName name="solver_rel1" localSheetId="3" hidden="1">2</definedName>
    <definedName name="solver_rel1" localSheetId="4" hidden="1">2</definedName>
    <definedName name="solver_rel1" localSheetId="5" hidden="1">2</definedName>
    <definedName name="solver_rel1" localSheetId="6" hidden="1">4</definedName>
    <definedName name="solver_rel1" localSheetId="7" hidden="1">1</definedName>
    <definedName name="solver_rel1" localSheetId="8" hidden="1">1</definedName>
    <definedName name="solver_rel1" localSheetId="11" hidden="1">1</definedName>
    <definedName name="solver_rel2" localSheetId="9" hidden="1">2</definedName>
    <definedName name="solver_rel2" localSheetId="10" hidden="1">2</definedName>
    <definedName name="solver_rel2" localSheetId="1" hidden="1">1</definedName>
    <definedName name="solver_rel2" localSheetId="2" hidden="1">2</definedName>
    <definedName name="solver_rel2" localSheetId="3" hidden="1">1</definedName>
    <definedName name="solver_rel2" localSheetId="4" hidden="1">3</definedName>
    <definedName name="solver_rel2" localSheetId="5" hidden="1">1</definedName>
    <definedName name="solver_rel2" localSheetId="6" hidden="1">1</definedName>
    <definedName name="solver_rel2" localSheetId="7" hidden="1">2</definedName>
    <definedName name="solver_rel2" localSheetId="8" hidden="1">4</definedName>
    <definedName name="solver_rel2" localSheetId="11" hidden="1">1</definedName>
    <definedName name="solver_rel3" localSheetId="2" hidden="1">1</definedName>
    <definedName name="solver_rel3" localSheetId="6" hidden="1">2</definedName>
    <definedName name="solver_rel3" localSheetId="8" hidden="1">2</definedName>
    <definedName name="solver_rel3" localSheetId="11" hidden="1">1</definedName>
    <definedName name="solver_rel4" localSheetId="11" hidden="1">6</definedName>
    <definedName name="solver_rel5" localSheetId="11" hidden="1">1</definedName>
    <definedName name="solver_rel6" localSheetId="11" hidden="1">1</definedName>
    <definedName name="solver_rep" localSheetId="9" hidden="1">2</definedName>
    <definedName name="solver_rep" localSheetId="10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0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ep" localSheetId="8" hidden="1">2</definedName>
    <definedName name="solver_rep" localSheetId="11" hidden="1">2</definedName>
    <definedName name="solver_rhs1" localSheetId="9" hidden="1">100</definedName>
    <definedName name="solver_rhs1" localSheetId="10" hidden="1">'12.1c'!$H$3</definedName>
    <definedName name="solver_rhs1" localSheetId="1" hidden="1">'12.2'!$H$3</definedName>
    <definedName name="solver_rhs1" localSheetId="2" hidden="1">40</definedName>
    <definedName name="solver_rhs1" localSheetId="3" hidden="1">'12.3'!$G$3</definedName>
    <definedName name="solver_rhs1" localSheetId="4" hidden="1">'12.3 LP'!$M$9</definedName>
    <definedName name="solver_rhs1" localSheetId="5" hidden="1">'12.3b'!$G$17</definedName>
    <definedName name="solver_rhs1" localSheetId="6" hidden="1">integer</definedName>
    <definedName name="solver_rhs1" localSheetId="7" hidden="1">'12.4a'!$G$3</definedName>
    <definedName name="solver_rhs1" localSheetId="8" hidden="1">'12.4b'!$G$3</definedName>
    <definedName name="solver_rhs1" localSheetId="11" hidden="1">'12.5'!$C$4:$C$5</definedName>
    <definedName name="solver_rhs2" localSheetId="9" hidden="1">100</definedName>
    <definedName name="solver_rhs2" localSheetId="10" hidden="1">'12.1c'!$H$3</definedName>
    <definedName name="solver_rhs2" localSheetId="1" hidden="1">'12.2'!$H$3</definedName>
    <definedName name="solver_rhs2" localSheetId="2" hidden="1">'12.2b'!$H$3</definedName>
    <definedName name="solver_rhs2" localSheetId="3" hidden="1">'12.3'!$G$3</definedName>
    <definedName name="solver_rhs2" localSheetId="4" hidden="1">'12.3 LP'!$M$10:$M$15</definedName>
    <definedName name="solver_rhs2" localSheetId="5" hidden="1">'12.3b'!$G$17</definedName>
    <definedName name="solver_rhs2" localSheetId="6" hidden="1">'12.3c'!$G$17</definedName>
    <definedName name="solver_rhs2" localSheetId="7" hidden="1">'12.4a'!$G$3</definedName>
    <definedName name="solver_rhs2" localSheetId="8" hidden="1">integer</definedName>
    <definedName name="solver_rhs2" localSheetId="11" hidden="1">'12.5'!$D$4:$D$5</definedName>
    <definedName name="solver_rhs3" localSheetId="2" hidden="1">'12.2b'!$H$3</definedName>
    <definedName name="solver_rhs3" localSheetId="6" hidden="1">'12.3c'!$G$17</definedName>
    <definedName name="solver_rhs3" localSheetId="8" hidden="1">'12.4b'!$G$3</definedName>
    <definedName name="solver_rhs3" localSheetId="11" hidden="1">4</definedName>
    <definedName name="solver_rhs4" localSheetId="11" hidden="1">alldifferent</definedName>
    <definedName name="solver_rhs5" localSheetId="11" hidden="1">50</definedName>
    <definedName name="solver_rhs6" localSheetId="11" hidden="1">50</definedName>
    <definedName name="solver_rlx" localSheetId="9" hidden="1">2</definedName>
    <definedName name="solver_rlx" localSheetId="10" hidden="1">2</definedName>
    <definedName name="solver_rlx" localSheetId="1" hidden="1">0</definedName>
    <definedName name="solver_rlx" localSheetId="2" hidden="1">0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lx" localSheetId="6" hidden="1">0</definedName>
    <definedName name="solver_rlx" localSheetId="7" hidden="1">2</definedName>
    <definedName name="solver_rlx" localSheetId="8" hidden="1">2</definedName>
    <definedName name="solver_rlx" localSheetId="11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123</definedName>
    <definedName name="solver_rsmp" hidden="1">1</definedName>
    <definedName name="solver_rtr" localSheetId="9" hidden="1">0</definedName>
    <definedName name="solver_rtr" localSheetId="10" hidden="1">0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11" hidden="1">0</definedName>
    <definedName name="solver_rxc1" localSheetId="1" hidden="1">1</definedName>
    <definedName name="solver_rxc1" localSheetId="2" hidden="1">1</definedName>
    <definedName name="solver_rxc1" localSheetId="3" hidden="1">1</definedName>
    <definedName name="solver_rxc1" localSheetId="4" hidden="1">1</definedName>
    <definedName name="solver_rxc1" localSheetId="5" hidden="1">1</definedName>
    <definedName name="solver_rxc1" localSheetId="6" hidden="1">1</definedName>
    <definedName name="solver_rxc1" localSheetId="7" hidden="1">1</definedName>
    <definedName name="solver_rxc1" localSheetId="8" hidden="1">1</definedName>
    <definedName name="solver_rxc2" localSheetId="1" hidden="1">1</definedName>
    <definedName name="solver_rxc2" localSheetId="2" hidden="1">1</definedName>
    <definedName name="solver_rxc2" localSheetId="3" hidden="1">1</definedName>
    <definedName name="solver_rxc2" localSheetId="4" hidden="1">1</definedName>
    <definedName name="solver_rxc2" localSheetId="5" hidden="1">1</definedName>
    <definedName name="solver_rxc2" localSheetId="6" hidden="1">1</definedName>
    <definedName name="solver_rxc2" localSheetId="7" hidden="1">1</definedName>
    <definedName name="solver_rxc2" localSheetId="8" hidden="1">1</definedName>
    <definedName name="solver_rxc3" localSheetId="2" hidden="1">1</definedName>
    <definedName name="solver_rxc3" localSheetId="6" hidden="1">1</definedName>
    <definedName name="solver_rxv" localSheetId="1" hidden="1">1</definedName>
    <definedName name="solver_rxv" localSheetId="2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rxv" localSheetId="6" hidden="1">1</definedName>
    <definedName name="solver_rxv" localSheetId="7" hidden="1">1</definedName>
    <definedName name="solver_rxv" localSheetId="8" hidden="1">1</definedName>
    <definedName name="solver_scl" localSheetId="9" hidden="1">2</definedName>
    <definedName name="solver_scl" localSheetId="1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0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11" hidden="1">2</definedName>
    <definedName name="solver_seed" hidden="1">0</definedName>
    <definedName name="solver_sel" localSheetId="9" hidden="1">1</definedName>
    <definedName name="solver_sel" localSheetId="10" hidden="1">1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11" hidden="1">1</definedName>
    <definedName name="solver_sho" localSheetId="9" hidden="1">2</definedName>
    <definedName name="solver_sho" localSheetId="1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0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11" hidden="1">2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" localSheetId="6" hidden="1">0</definedName>
    <definedName name="solver_slv" localSheetId="7" hidden="1">0</definedName>
    <definedName name="solver_slv" localSheetId="8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lvu" localSheetId="6" hidden="1">0</definedName>
    <definedName name="solver_slvu" localSheetId="7" hidden="1">0</definedName>
    <definedName name="solver_slvu" localSheetId="8" hidden="1">0</definedName>
    <definedName name="solver_ssz" localSheetId="9" hidden="1">0</definedName>
    <definedName name="solver_ssz" localSheetId="10" hidden="1">50</definedName>
    <definedName name="solver_ssz" localSheetId="1" hidden="1">0</definedName>
    <definedName name="solver_ssz" localSheetId="2" hidden="1">0</definedName>
    <definedName name="solver_ssz" localSheetId="3" hidden="1">0</definedName>
    <definedName name="solver_ssz" localSheetId="5" hidden="1">0</definedName>
    <definedName name="solver_ssz" localSheetId="6" hidden="1">0</definedName>
    <definedName name="solver_ssz" localSheetId="7" hidden="1">0</definedName>
    <definedName name="solver_ssz" localSheetId="8" hidden="1">0</definedName>
    <definedName name="solver_ssz" localSheetId="11" hidden="1">50</definedName>
    <definedName name="solver_tim" localSheetId="9" hidden="1">100</definedName>
    <definedName name="solver_tim" localSheetId="10" hidden="1">30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2147483647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11" hidden="1">30</definedName>
    <definedName name="solver_tms" localSheetId="9" hidden="1">2</definedName>
    <definedName name="solver_tms" localSheetId="10" hidden="1">2</definedName>
    <definedName name="solver_tms" localSheetId="1" hidden="1">2</definedName>
    <definedName name="solver_tms" localSheetId="2" hidden="1">2</definedName>
    <definedName name="solver_tms" localSheetId="3" hidden="1">2</definedName>
    <definedName name="solver_tms" localSheetId="5" hidden="1">2</definedName>
    <definedName name="solver_tms" localSheetId="6" hidden="1">2</definedName>
    <definedName name="solver_tms" localSheetId="7" hidden="1">2</definedName>
    <definedName name="solver_tms" localSheetId="8" hidden="1">2</definedName>
    <definedName name="solver_tms" localSheetId="11" hidden="1">2</definedName>
    <definedName name="solver_tol" localSheetId="9" hidden="1">0.05</definedName>
    <definedName name="solver_tol" localSheetId="10" hidden="1">0</definedName>
    <definedName name="solver_tol" localSheetId="1" hidden="1">0.05</definedName>
    <definedName name="solver_tol" localSheetId="2" hidden="1">0</definedName>
    <definedName name="solver_tol" localSheetId="3" hidden="1">0.05</definedName>
    <definedName name="solver_tol" localSheetId="4" hidden="1">0</definedName>
    <definedName name="solver_tol" localSheetId="5" hidden="1">0.05</definedName>
    <definedName name="solver_tol" localSheetId="6" hidden="1">0</definedName>
    <definedName name="solver_tol" localSheetId="7" hidden="1">0.05</definedName>
    <definedName name="solver_tol" localSheetId="8" hidden="1">0</definedName>
    <definedName name="solver_tol" localSheetId="11" hidden="1">0</definedName>
    <definedName name="solver_typ" localSheetId="9" hidden="1">2</definedName>
    <definedName name="solver_typ" localSheetId="1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11" hidden="1">2</definedName>
    <definedName name="solver_umod" localSheetId="1" hidden="1">1</definedName>
    <definedName name="solver_umod" localSheetId="2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mod" localSheetId="6" hidden="1">1</definedName>
    <definedName name="solver_umod" localSheetId="7" hidden="1">1</definedName>
    <definedName name="solver_umod" localSheetId="8" hidden="1">1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urs" localSheetId="6" hidden="1">0</definedName>
    <definedName name="solver_urs" localSheetId="7" hidden="1">0</definedName>
    <definedName name="solver_urs" localSheetId="8" hidden="1">0</definedName>
    <definedName name="solver_val" localSheetId="9" hidden="1">0</definedName>
    <definedName name="solver_val" localSheetId="1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11" hidden="1">0</definedName>
    <definedName name="solver_var" localSheetId="1" hidden="1">" "</definedName>
    <definedName name="solver_var" localSheetId="2" hidden="1">" "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ar" localSheetId="6" hidden="1">" "</definedName>
    <definedName name="solver_var" localSheetId="7" hidden="1">" "</definedName>
    <definedName name="solver_var" localSheetId="8" hidden="1">" "</definedName>
    <definedName name="solver_ver" localSheetId="9" hidden="1">6</definedName>
    <definedName name="solver_ver" localSheetId="10" hidden="1">6</definedName>
    <definedName name="solver_ver" localSheetId="1" hidden="1">9</definedName>
    <definedName name="solver_ver" localSheetId="2" hidden="1">9</definedName>
    <definedName name="solver_ver" localSheetId="3" hidden="1">9</definedName>
    <definedName name="solver_ver" localSheetId="4" hidden="1">9</definedName>
    <definedName name="solver_ver" localSheetId="5" hidden="1">9</definedName>
    <definedName name="solver_ver" localSheetId="6" hidden="1">9</definedName>
    <definedName name="solver_ver" localSheetId="7" hidden="1">6</definedName>
    <definedName name="solver_ver" localSheetId="8" hidden="1">6</definedName>
    <definedName name="solver_ver" localSheetId="11" hidden="1">6</definedName>
    <definedName name="solver_vir" localSheetId="9" hidden="1">1</definedName>
    <definedName name="solver_vir" localSheetId="10" hidden="1">1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11" hidden="1">1</definedName>
    <definedName name="solver_vol" localSheetId="1" hidden="1">0</definedName>
    <definedName name="solver_vol" localSheetId="2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ol" localSheetId="6" hidden="1">0</definedName>
    <definedName name="solver_vol" localSheetId="7" hidden="1">0</definedName>
    <definedName name="solver_vol" localSheetId="8" hidden="1">0</definedName>
    <definedName name="solver_vst" localSheetId="1" hidden="1">0</definedName>
    <definedName name="solver_vst" localSheetId="2" hidden="1">0</definedName>
    <definedName name="solver_vst" localSheetId="3" hidden="1">0</definedName>
    <definedName name="solver_vst" localSheetId="4" hidden="1">0</definedName>
    <definedName name="solver_vst" localSheetId="5" hidden="1">0</definedName>
    <definedName name="solver_vst" localSheetId="6" hidden="1">0</definedName>
    <definedName name="solver_vst" localSheetId="7" hidden="1">0</definedName>
    <definedName name="solver_vst" localSheetId="8" hidden="1">0</definedName>
  </definedNames>
  <calcPr fullCalcOnLoad="1"/>
</workbook>
</file>

<file path=xl/sharedStrings.xml><?xml version="1.0" encoding="utf-8"?>
<sst xmlns="http://schemas.openxmlformats.org/spreadsheetml/2006/main" count="218" uniqueCount="68">
  <si>
    <t>Example 12.1</t>
  </si>
  <si>
    <t>Sublot size</t>
  </si>
  <si>
    <t>Machine</t>
  </si>
  <si>
    <t>Run Time</t>
  </si>
  <si>
    <t>Total</t>
  </si>
  <si>
    <t>Sublot Run Times</t>
  </si>
  <si>
    <t>Completion Time</t>
  </si>
  <si>
    <t>Example 12.2</t>
  </si>
  <si>
    <t>Example 12.3</t>
  </si>
  <si>
    <t>Example 12.4</t>
  </si>
  <si>
    <t>Two Equal Sublots</t>
  </si>
  <si>
    <t>Two Machines -- Continuous</t>
  </si>
  <si>
    <t>Units</t>
  </si>
  <si>
    <t>Without</t>
  </si>
  <si>
    <t>Lot Streaming</t>
  </si>
  <si>
    <t>Improvement</t>
  </si>
  <si>
    <t>Two Machines -- Discrete</t>
  </si>
  <si>
    <t>p. 279</t>
  </si>
  <si>
    <t>Three Machines/Consistent -- Continuous</t>
  </si>
  <si>
    <t>Exercise 12.3</t>
  </si>
  <si>
    <t>Makespan =</t>
  </si>
  <si>
    <r>
      <rPr>
        <i/>
        <sz val="11"/>
        <rFont val="Calibri"/>
        <family val="2"/>
      </rPr>
      <t>p</t>
    </r>
    <r>
      <rPr>
        <sz val="11"/>
        <rFont val="Calibri"/>
        <family val="2"/>
      </rPr>
      <t>-values</t>
    </r>
  </si>
  <si>
    <t>Sublot sizes</t>
  </si>
  <si>
    <t>Idle times</t>
  </si>
  <si>
    <t>Variables</t>
  </si>
  <si>
    <t>L1</t>
  </si>
  <si>
    <t>L2</t>
  </si>
  <si>
    <t>L3</t>
  </si>
  <si>
    <t>z21</t>
  </si>
  <si>
    <t>z22</t>
  </si>
  <si>
    <t>z23</t>
  </si>
  <si>
    <t>z31</t>
  </si>
  <si>
    <t>z32</t>
  </si>
  <si>
    <t>z33</t>
  </si>
  <si>
    <t>Min</t>
  </si>
  <si>
    <t>s.t.</t>
  </si>
  <si>
    <t>units</t>
  </si>
  <si>
    <t>=</t>
  </si>
  <si>
    <t>i=2        j=1</t>
  </si>
  <si>
    <t>&gt;=</t>
  </si>
  <si>
    <t>i=3        j=1</t>
  </si>
  <si>
    <t>LP Model p. 284</t>
  </si>
  <si>
    <t>Revisited</t>
  </si>
  <si>
    <t>Machines 1 &amp; 2 as a Two-Machine Model</t>
  </si>
  <si>
    <t>Machines 2 &amp; 3 as a Two-Machine Model</t>
  </si>
  <si>
    <t>p. 287</t>
  </si>
  <si>
    <t>Optimal Solution for Consistent Sublots, reproduced from sheet 12.3</t>
  </si>
  <si>
    <t>Since (12.17) fails,</t>
  </si>
  <si>
    <t>C32 links the solutions</t>
  </si>
  <si>
    <t>p. 289</t>
  </si>
  <si>
    <t>Three Machines/Consistent -- Discrete</t>
  </si>
  <si>
    <t>Optimized for Consistent Sublots -- Fig. 12.8</t>
  </si>
  <si>
    <t>Optimized Consistent Sublots</t>
  </si>
  <si>
    <t>Job</t>
  </si>
  <si>
    <t>a(i)</t>
  </si>
  <si>
    <t>b(i)</t>
  </si>
  <si>
    <t>Sequence</t>
  </si>
  <si>
    <t>1st op</t>
  </si>
  <si>
    <t>2nd op</t>
  </si>
  <si>
    <t>Mch A</t>
  </si>
  <si>
    <t>C(1,i)</t>
  </si>
  <si>
    <t>Mch B</t>
  </si>
  <si>
    <t>C(2,i)</t>
  </si>
  <si>
    <t>Example 12.5</t>
  </si>
  <si>
    <t>1-2 is better</t>
  </si>
  <si>
    <t>No Lot Splitting</t>
  </si>
  <si>
    <t>Lot Splitting</t>
  </si>
  <si>
    <t>Lot Splitting and Interweaving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</si>
</sst>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%"/>
  </numFmts>
  <fonts count="4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1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" fontId="1" fillId="0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2" fontId="1" fillId="0" borderId="21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167" fontId="1" fillId="0" borderId="0" xfId="72" applyNumberFormat="1" applyFont="1" applyAlignment="1">
      <alignment/>
    </xf>
    <xf numFmtId="0" fontId="4" fillId="0" borderId="0" xfId="55" applyFont="1">
      <alignment/>
      <protection/>
    </xf>
    <xf numFmtId="0" fontId="0" fillId="0" borderId="0" xfId="60">
      <alignment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center"/>
      <protection/>
    </xf>
    <xf numFmtId="0" fontId="1" fillId="0" borderId="21" xfId="60" applyFont="1" applyBorder="1">
      <alignment/>
      <protection/>
    </xf>
    <xf numFmtId="0" fontId="4" fillId="0" borderId="0" xfId="0" applyFont="1" applyAlignment="1">
      <alignment horizontal="center"/>
    </xf>
    <xf numFmtId="0" fontId="0" fillId="0" borderId="0" xfId="64">
      <alignment/>
      <protection/>
    </xf>
    <xf numFmtId="0" fontId="0" fillId="0" borderId="0" xfId="6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 horizontal="center"/>
      <protection/>
    </xf>
    <xf numFmtId="1" fontId="1" fillId="0" borderId="0" xfId="61" applyNumberFormat="1" applyFont="1">
      <alignment/>
      <protection/>
    </xf>
    <xf numFmtId="0" fontId="1" fillId="0" borderId="21" xfId="61" applyFont="1" applyBorder="1">
      <alignment/>
      <protection/>
    </xf>
    <xf numFmtId="167" fontId="1" fillId="0" borderId="0" xfId="75" applyNumberFormat="1" applyFont="1" applyAlignment="1">
      <alignment/>
    </xf>
    <xf numFmtId="0" fontId="1" fillId="0" borderId="0" xfId="67" applyFont="1">
      <alignment/>
      <protection/>
    </xf>
    <xf numFmtId="1" fontId="1" fillId="0" borderId="0" xfId="67" applyNumberFormat="1" applyFont="1">
      <alignment/>
      <protection/>
    </xf>
    <xf numFmtId="167" fontId="1" fillId="0" borderId="0" xfId="78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164" fontId="1" fillId="34" borderId="21" xfId="0" applyNumberFormat="1" applyFont="1" applyFill="1" applyBorder="1" applyAlignment="1">
      <alignment/>
    </xf>
    <xf numFmtId="0" fontId="4" fillId="0" borderId="0" xfId="69" applyFont="1">
      <alignment/>
      <protection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4" applyFont="1">
      <alignment/>
      <protection/>
    </xf>
    <xf numFmtId="0" fontId="9" fillId="0" borderId="0" xfId="0" applyFont="1" applyAlignment="1">
      <alignment horizontal="center"/>
    </xf>
    <xf numFmtId="0" fontId="9" fillId="0" borderId="0" xfId="61" applyFont="1" applyAlignment="1">
      <alignment horizontal="center"/>
      <protection/>
    </xf>
    <xf numFmtId="164" fontId="9" fillId="33" borderId="10" xfId="0" applyNumberFormat="1" applyFont="1" applyFill="1" applyBorder="1" applyAlignment="1">
      <alignment/>
    </xf>
    <xf numFmtId="164" fontId="9" fillId="33" borderId="18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0" fontId="9" fillId="0" borderId="21" xfId="61" applyFont="1" applyBorder="1">
      <alignment/>
      <protection/>
    </xf>
    <xf numFmtId="164" fontId="9" fillId="0" borderId="0" xfId="0" applyNumberFormat="1" applyFont="1" applyAlignment="1">
      <alignment/>
    </xf>
    <xf numFmtId="0" fontId="11" fillId="0" borderId="0" xfId="61" applyFont="1">
      <alignment/>
      <protection/>
    </xf>
    <xf numFmtId="164" fontId="9" fillId="0" borderId="12" xfId="0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7" fillId="0" borderId="12" xfId="0" applyNumberFormat="1" applyFont="1" applyBorder="1" applyAlignment="1">
      <alignment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21" xfId="55" applyFont="1" applyBorder="1">
      <alignment/>
      <protection/>
    </xf>
    <xf numFmtId="0" fontId="1" fillId="0" borderId="12" xfId="55" applyFont="1" applyBorder="1">
      <alignment/>
      <protection/>
    </xf>
    <xf numFmtId="0" fontId="1" fillId="0" borderId="19" xfId="55" applyFont="1" applyBorder="1">
      <alignment/>
      <protection/>
    </xf>
    <xf numFmtId="0" fontId="1" fillId="0" borderId="13" xfId="55" applyFont="1" applyBorder="1">
      <alignment/>
      <protection/>
    </xf>
    <xf numFmtId="0" fontId="6" fillId="0" borderId="12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20" xfId="55" applyFont="1" applyBorder="1">
      <alignment/>
      <protection/>
    </xf>
    <xf numFmtId="0" fontId="6" fillId="0" borderId="17" xfId="55" applyFont="1" applyBorder="1">
      <alignment/>
      <protection/>
    </xf>
    <xf numFmtId="0" fontId="6" fillId="33" borderId="21" xfId="55" applyFont="1" applyFill="1" applyBorder="1">
      <alignment/>
      <protection/>
    </xf>
    <xf numFmtId="0" fontId="6" fillId="33" borderId="12" xfId="55" applyFont="1" applyFill="1" applyBorder="1">
      <alignment/>
      <protection/>
    </xf>
    <xf numFmtId="0" fontId="6" fillId="33" borderId="19" xfId="55" applyFont="1" applyFill="1" applyBorder="1">
      <alignment/>
      <protection/>
    </xf>
    <xf numFmtId="0" fontId="1" fillId="33" borderId="13" xfId="55" applyFont="1" applyFill="1" applyBorder="1">
      <alignment/>
      <protection/>
    </xf>
    <xf numFmtId="0" fontId="6" fillId="0" borderId="22" xfId="55" applyFont="1" applyBorder="1">
      <alignment/>
      <protection/>
    </xf>
    <xf numFmtId="0" fontId="6" fillId="0" borderId="24" xfId="55" applyFont="1" applyBorder="1">
      <alignment/>
      <protection/>
    </xf>
    <xf numFmtId="0" fontId="6" fillId="33" borderId="13" xfId="55" applyFont="1" applyFill="1" applyBorder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3 3" xfId="62"/>
    <cellStyle name="Normal 3 4" xfId="63"/>
    <cellStyle name="Normal 4" xfId="64"/>
    <cellStyle name="Normal 4 2" xfId="65"/>
    <cellStyle name="Normal 4 3" xfId="66"/>
    <cellStyle name="Normal 5" xfId="67"/>
    <cellStyle name="Normal 5 2" xfId="68"/>
    <cellStyle name="Normal 6" xfId="69"/>
    <cellStyle name="Note" xfId="70"/>
    <cellStyle name="Output" xfId="71"/>
    <cellStyle name="Percent" xfId="72"/>
    <cellStyle name="Percent 2" xfId="73"/>
    <cellStyle name="Percent 3" xfId="74"/>
    <cellStyle name="Percent 3 2" xfId="75"/>
    <cellStyle name="Percent 3 3" xfId="76"/>
    <cellStyle name="Percent 4" xfId="77"/>
    <cellStyle name="Percent 5" xfId="78"/>
    <cellStyle name="Percent 5 2" xfId="79"/>
    <cellStyle name="Percent 6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10.57421875" style="1" bestFit="1" customWidth="1"/>
    <col min="3" max="16384" width="9.140625" style="1" customWidth="1"/>
  </cols>
  <sheetData>
    <row r="1" spans="1:3" ht="15">
      <c r="A1" s="15" t="s">
        <v>0</v>
      </c>
      <c r="C1" s="31" t="s">
        <v>10</v>
      </c>
    </row>
    <row r="2" ht="15">
      <c r="E2" s="10" t="s">
        <v>4</v>
      </c>
    </row>
    <row r="3" spans="2:5" ht="15">
      <c r="B3" s="1" t="s">
        <v>1</v>
      </c>
      <c r="C3" s="2">
        <v>50</v>
      </c>
      <c r="D3" s="3">
        <v>50</v>
      </c>
      <c r="E3" s="12">
        <f>SUM(C3:D3)</f>
        <v>100</v>
      </c>
    </row>
    <row r="4" spans="1:3" ht="15">
      <c r="A4" s="10" t="s">
        <v>2</v>
      </c>
      <c r="B4" s="1" t="s">
        <v>3</v>
      </c>
      <c r="C4" s="1" t="s">
        <v>5</v>
      </c>
    </row>
    <row r="5" spans="1:5" ht="15">
      <c r="A5" s="10">
        <v>1</v>
      </c>
      <c r="B5" s="10">
        <v>5</v>
      </c>
      <c r="C5" s="4">
        <f aca="true" t="shared" si="0" ref="C5:D9">C$3*$B5</f>
        <v>250</v>
      </c>
      <c r="D5" s="5">
        <f t="shared" si="0"/>
        <v>250</v>
      </c>
      <c r="E5" s="12">
        <f>SUM(C5:D5)</f>
        <v>500</v>
      </c>
    </row>
    <row r="6" spans="1:5" ht="15">
      <c r="A6" s="10">
        <v>2</v>
      </c>
      <c r="B6" s="10">
        <v>9</v>
      </c>
      <c r="C6" s="6">
        <f t="shared" si="0"/>
        <v>450</v>
      </c>
      <c r="D6" s="7">
        <f t="shared" si="0"/>
        <v>450</v>
      </c>
      <c r="E6" s="12">
        <f>SUM(C6:D6)</f>
        <v>900</v>
      </c>
    </row>
    <row r="7" spans="1:5" ht="15">
      <c r="A7" s="10">
        <v>3</v>
      </c>
      <c r="B7" s="10">
        <v>4</v>
      </c>
      <c r="C7" s="6">
        <f t="shared" si="0"/>
        <v>200</v>
      </c>
      <c r="D7" s="7">
        <f t="shared" si="0"/>
        <v>200</v>
      </c>
      <c r="E7" s="12">
        <f>SUM(C7:D7)</f>
        <v>400</v>
      </c>
    </row>
    <row r="8" spans="1:5" ht="15">
      <c r="A8" s="10">
        <v>4</v>
      </c>
      <c r="B8" s="10">
        <v>7</v>
      </c>
      <c r="C8" s="6">
        <f t="shared" si="0"/>
        <v>350</v>
      </c>
      <c r="D8" s="7">
        <f t="shared" si="0"/>
        <v>350</v>
      </c>
      <c r="E8" s="12">
        <f>SUM(C8:D8)</f>
        <v>700</v>
      </c>
    </row>
    <row r="9" spans="1:5" ht="15">
      <c r="A9" s="10">
        <v>5</v>
      </c>
      <c r="B9" s="10">
        <v>6</v>
      </c>
      <c r="C9" s="8">
        <f t="shared" si="0"/>
        <v>300</v>
      </c>
      <c r="D9" s="9">
        <f t="shared" si="0"/>
        <v>300</v>
      </c>
      <c r="E9" s="12">
        <f>SUM(C9:D9)</f>
        <v>600</v>
      </c>
    </row>
    <row r="10" ht="15">
      <c r="A10" s="10"/>
    </row>
    <row r="11" spans="1:3" ht="15">
      <c r="A11" s="10" t="s">
        <v>2</v>
      </c>
      <c r="C11" s="1" t="s">
        <v>6</v>
      </c>
    </row>
    <row r="12" spans="1:4" ht="15">
      <c r="A12" s="10">
        <v>1</v>
      </c>
      <c r="C12" s="4">
        <f>C5</f>
        <v>250</v>
      </c>
      <c r="D12" s="13">
        <f>C12+D5</f>
        <v>500</v>
      </c>
    </row>
    <row r="13" spans="1:4" ht="15">
      <c r="A13" s="10">
        <v>2</v>
      </c>
      <c r="C13" s="6">
        <f>C12+C6</f>
        <v>700</v>
      </c>
      <c r="D13" s="14">
        <f>MAX(C13,D12)+D6</f>
        <v>1150</v>
      </c>
    </row>
    <row r="14" spans="1:4" ht="15">
      <c r="A14" s="10">
        <v>3</v>
      </c>
      <c r="C14" s="6">
        <f>C13+C7</f>
        <v>900</v>
      </c>
      <c r="D14" s="14">
        <f>MAX(C14,D13)+D7</f>
        <v>1350</v>
      </c>
    </row>
    <row r="15" spans="1:4" ht="15">
      <c r="A15" s="10">
        <v>4</v>
      </c>
      <c r="C15" s="6">
        <f>C14+C8</f>
        <v>1250</v>
      </c>
      <c r="D15" s="14">
        <f>MAX(C15,D14)+D8</f>
        <v>1700</v>
      </c>
    </row>
    <row r="16" spans="1:4" ht="15">
      <c r="A16" s="10">
        <v>5</v>
      </c>
      <c r="C16" s="8">
        <f>C15+C9</f>
        <v>1550</v>
      </c>
      <c r="D16" s="30">
        <f>MAX(C16,D15)+D9</f>
        <v>2000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E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10.57421875" style="1" bestFit="1" customWidth="1"/>
    <col min="3" max="4" width="9.57421875" style="1" bestFit="1" customWidth="1"/>
    <col min="5" max="16384" width="9.140625" style="1" customWidth="1"/>
  </cols>
  <sheetData>
    <row r="1" spans="1:3" ht="15">
      <c r="A1" s="15" t="s">
        <v>0</v>
      </c>
      <c r="C1" s="31" t="s">
        <v>51</v>
      </c>
    </row>
    <row r="2" ht="15">
      <c r="E2" s="10" t="s">
        <v>4</v>
      </c>
    </row>
    <row r="3" spans="2:5" ht="15">
      <c r="B3" s="1" t="s">
        <v>1</v>
      </c>
      <c r="C3" s="16">
        <v>54.05405375254179</v>
      </c>
      <c r="D3" s="18">
        <v>45.9459462474582</v>
      </c>
      <c r="E3" s="12">
        <f>SUM(C3:D3)</f>
        <v>100</v>
      </c>
    </row>
    <row r="4" spans="1:4" ht="15">
      <c r="A4" s="10" t="s">
        <v>2</v>
      </c>
      <c r="B4" s="1" t="s">
        <v>3</v>
      </c>
      <c r="C4" s="32" t="s">
        <v>5</v>
      </c>
      <c r="D4" s="32"/>
    </row>
    <row r="5" spans="1:5" ht="15">
      <c r="A5" s="10">
        <v>1</v>
      </c>
      <c r="B5" s="10">
        <v>5</v>
      </c>
      <c r="C5" s="19">
        <f aca="true" t="shared" si="0" ref="C5:D9">C$3*$B5</f>
        <v>270.27026876270895</v>
      </c>
      <c r="D5" s="21">
        <f t="shared" si="0"/>
        <v>229.72973123729102</v>
      </c>
      <c r="E5" s="12">
        <f>SUM(C5:D5)</f>
        <v>500</v>
      </c>
    </row>
    <row r="6" spans="1:5" ht="15">
      <c r="A6" s="10">
        <v>2</v>
      </c>
      <c r="B6" s="10">
        <v>9</v>
      </c>
      <c r="C6" s="33">
        <f t="shared" si="0"/>
        <v>486.4864837728761</v>
      </c>
      <c r="D6" s="34">
        <f t="shared" si="0"/>
        <v>413.51351622712383</v>
      </c>
      <c r="E6" s="12">
        <f>SUM(C6:D6)</f>
        <v>900</v>
      </c>
    </row>
    <row r="7" spans="1:5" ht="15">
      <c r="A7" s="10">
        <v>3</v>
      </c>
      <c r="B7" s="10">
        <v>4</v>
      </c>
      <c r="C7" s="33">
        <f t="shared" si="0"/>
        <v>216.21621501016716</v>
      </c>
      <c r="D7" s="34">
        <f t="shared" si="0"/>
        <v>183.7837849898328</v>
      </c>
      <c r="E7" s="12">
        <f>SUM(C7:D7)</f>
        <v>400</v>
      </c>
    </row>
    <row r="8" spans="1:5" ht="15">
      <c r="A8" s="10">
        <v>4</v>
      </c>
      <c r="B8" s="10">
        <v>7</v>
      </c>
      <c r="C8" s="33">
        <f t="shared" si="0"/>
        <v>378.37837626779253</v>
      </c>
      <c r="D8" s="34">
        <f t="shared" si="0"/>
        <v>321.6216237322074</v>
      </c>
      <c r="E8" s="12">
        <f>SUM(C8:D8)</f>
        <v>700</v>
      </c>
    </row>
    <row r="9" spans="1:5" ht="15">
      <c r="A9" s="10">
        <v>5</v>
      </c>
      <c r="B9" s="10">
        <v>6</v>
      </c>
      <c r="C9" s="22">
        <f t="shared" si="0"/>
        <v>324.32432251525074</v>
      </c>
      <c r="D9" s="24">
        <f t="shared" si="0"/>
        <v>275.6756774847492</v>
      </c>
      <c r="E9" s="12">
        <f>SUM(C9:D9)</f>
        <v>600</v>
      </c>
    </row>
    <row r="10" spans="1:4" ht="15">
      <c r="A10" s="10"/>
      <c r="C10" s="32"/>
      <c r="D10" s="32"/>
    </row>
    <row r="11" spans="1:4" ht="15">
      <c r="A11" s="10" t="s">
        <v>2</v>
      </c>
      <c r="C11" s="32" t="s">
        <v>6</v>
      </c>
      <c r="D11" s="32"/>
    </row>
    <row r="12" spans="1:4" ht="15">
      <c r="A12" s="10">
        <v>1</v>
      </c>
      <c r="C12" s="19">
        <f>C5</f>
        <v>270.27026876270895</v>
      </c>
      <c r="D12" s="21">
        <f>C12+D5</f>
        <v>500</v>
      </c>
    </row>
    <row r="13" spans="1:4" ht="15">
      <c r="A13" s="10">
        <v>2</v>
      </c>
      <c r="C13" s="33">
        <f>C12+C6</f>
        <v>756.7567525355851</v>
      </c>
      <c r="D13" s="34">
        <f>MAX(C13,D12)+D6</f>
        <v>1170.2702687627088</v>
      </c>
    </row>
    <row r="14" spans="1:4" ht="15">
      <c r="A14" s="10">
        <v>3</v>
      </c>
      <c r="C14" s="33">
        <f>C13+C7</f>
        <v>972.9729675457522</v>
      </c>
      <c r="D14" s="34">
        <f>MAX(C14,D13)+D7</f>
        <v>1354.0540537525417</v>
      </c>
    </row>
    <row r="15" spans="1:4" ht="15">
      <c r="A15" s="10">
        <v>4</v>
      </c>
      <c r="C15" s="33">
        <f>C14+C8</f>
        <v>1351.3513438135446</v>
      </c>
      <c r="D15" s="34">
        <f>MAX(C15,D14)+D8</f>
        <v>1675.675677484749</v>
      </c>
    </row>
    <row r="16" spans="1:4" ht="15">
      <c r="A16" s="10">
        <v>5</v>
      </c>
      <c r="C16" s="22">
        <f>C15+C9</f>
        <v>1675.6756663287954</v>
      </c>
      <c r="D16" s="42">
        <f>MAX(C16,D15)+D9</f>
        <v>1951.3513549694983</v>
      </c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H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10.57421875" style="1" bestFit="1" customWidth="1"/>
    <col min="3" max="4" width="9.28125" style="1" bestFit="1" customWidth="1"/>
    <col min="5" max="6" width="9.57421875" style="1" bestFit="1" customWidth="1"/>
    <col min="7" max="16384" width="9.140625" style="1" customWidth="1"/>
  </cols>
  <sheetData>
    <row r="1" spans="1:5" ht="15">
      <c r="A1" s="15" t="s">
        <v>0</v>
      </c>
      <c r="C1" s="31" t="s">
        <v>52</v>
      </c>
      <c r="D1" s="31"/>
      <c r="E1" s="31"/>
    </row>
    <row r="2" spans="7:8" ht="15">
      <c r="G2" s="10" t="s">
        <v>4</v>
      </c>
      <c r="H2" s="1" t="s">
        <v>12</v>
      </c>
    </row>
    <row r="3" spans="2:8" ht="15">
      <c r="B3" s="1" t="s">
        <v>1</v>
      </c>
      <c r="C3" s="35">
        <v>17.76042562889135</v>
      </c>
      <c r="D3" s="36">
        <v>31.968764946902027</v>
      </c>
      <c r="E3" s="36">
        <v>27.17341230628745</v>
      </c>
      <c r="F3" s="37">
        <v>23.097397117919158</v>
      </c>
      <c r="G3" s="12">
        <f>SUM(C3:F3)</f>
        <v>99.99999999999999</v>
      </c>
      <c r="H3" s="44">
        <v>100</v>
      </c>
    </row>
    <row r="4" spans="1:6" ht="15">
      <c r="A4" s="10" t="s">
        <v>2</v>
      </c>
      <c r="B4" s="1" t="s">
        <v>3</v>
      </c>
      <c r="C4" s="38" t="s">
        <v>5</v>
      </c>
      <c r="D4" s="38"/>
      <c r="E4" s="38"/>
      <c r="F4" s="38"/>
    </row>
    <row r="5" spans="1:7" ht="15">
      <c r="A5" s="10">
        <v>1</v>
      </c>
      <c r="B5" s="10">
        <v>5</v>
      </c>
      <c r="C5" s="25">
        <f aca="true" t="shared" si="0" ref="C5:D9">C$3*$B5</f>
        <v>88.80212814445676</v>
      </c>
      <c r="D5" s="26">
        <f>D$3*$B5</f>
        <v>159.84382473451012</v>
      </c>
      <c r="E5" s="26">
        <f aca="true" t="shared" si="1" ref="E5:F9">E$3*$B5</f>
        <v>135.86706153143726</v>
      </c>
      <c r="F5" s="11">
        <f t="shared" si="1"/>
        <v>115.48698558959579</v>
      </c>
      <c r="G5" s="12">
        <f>SUM(C5:F5)</f>
        <v>499.99999999999994</v>
      </c>
    </row>
    <row r="6" spans="1:7" ht="15">
      <c r="A6" s="10">
        <v>2</v>
      </c>
      <c r="B6" s="10">
        <v>9</v>
      </c>
      <c r="C6" s="39">
        <f t="shared" si="0"/>
        <v>159.84383066002215</v>
      </c>
      <c r="D6" s="40">
        <f t="shared" si="0"/>
        <v>287.71888452211823</v>
      </c>
      <c r="E6" s="40">
        <f>E$3*$B6</f>
        <v>244.56071075658704</v>
      </c>
      <c r="F6" s="41">
        <f t="shared" si="1"/>
        <v>207.87657406127244</v>
      </c>
      <c r="G6" s="12">
        <f>SUM(C6:F6)</f>
        <v>899.9999999999999</v>
      </c>
    </row>
    <row r="7" spans="1:7" ht="15">
      <c r="A7" s="10">
        <v>3</v>
      </c>
      <c r="B7" s="10">
        <v>4</v>
      </c>
      <c r="C7" s="39">
        <f t="shared" si="0"/>
        <v>71.0417025155654</v>
      </c>
      <c r="D7" s="40">
        <f t="shared" si="0"/>
        <v>127.87505978760811</v>
      </c>
      <c r="E7" s="40">
        <f t="shared" si="1"/>
        <v>108.6936492251498</v>
      </c>
      <c r="F7" s="41">
        <f t="shared" si="1"/>
        <v>92.38958847167663</v>
      </c>
      <c r="G7" s="12">
        <f>SUM(C7:F7)</f>
        <v>399.99999999999994</v>
      </c>
    </row>
    <row r="8" spans="1:7" ht="15">
      <c r="A8" s="10">
        <v>4</v>
      </c>
      <c r="B8" s="10">
        <v>7</v>
      </c>
      <c r="C8" s="39">
        <f t="shared" si="0"/>
        <v>124.32297940223945</v>
      </c>
      <c r="D8" s="40">
        <f t="shared" si="0"/>
        <v>223.7813546283142</v>
      </c>
      <c r="E8" s="40">
        <f t="shared" si="1"/>
        <v>190.21388614401215</v>
      </c>
      <c r="F8" s="41">
        <f t="shared" si="1"/>
        <v>161.6817798254341</v>
      </c>
      <c r="G8" s="12">
        <f>SUM(C8:F8)</f>
        <v>699.9999999999999</v>
      </c>
    </row>
    <row r="9" spans="1:7" ht="15">
      <c r="A9" s="10">
        <v>5</v>
      </c>
      <c r="B9" s="10">
        <v>6</v>
      </c>
      <c r="C9" s="27">
        <f t="shared" si="0"/>
        <v>106.5625537733481</v>
      </c>
      <c r="D9" s="28">
        <f t="shared" si="0"/>
        <v>191.81258968141216</v>
      </c>
      <c r="E9" s="28">
        <f t="shared" si="1"/>
        <v>163.0404738377247</v>
      </c>
      <c r="F9" s="43">
        <f t="shared" si="1"/>
        <v>138.58438270751495</v>
      </c>
      <c r="G9" s="12">
        <f>SUM(C9:F9)</f>
        <v>599.9999999999999</v>
      </c>
    </row>
    <row r="10" spans="1:6" ht="15">
      <c r="A10" s="10"/>
      <c r="C10" s="38"/>
      <c r="D10" s="38"/>
      <c r="E10" s="38"/>
      <c r="F10" s="38"/>
    </row>
    <row r="11" spans="1:6" ht="15">
      <c r="A11" s="10" t="s">
        <v>2</v>
      </c>
      <c r="C11" s="38" t="s">
        <v>6</v>
      </c>
      <c r="D11" s="38"/>
      <c r="E11" s="38"/>
      <c r="F11" s="38"/>
    </row>
    <row r="12" spans="1:6" ht="15">
      <c r="A12" s="10">
        <v>1</v>
      </c>
      <c r="C12" s="25">
        <f>C5</f>
        <v>88.80212814445676</v>
      </c>
      <c r="D12" s="26">
        <f>C12+D5</f>
        <v>248.64595287896688</v>
      </c>
      <c r="E12" s="26">
        <f>D12+E5</f>
        <v>384.51301441040414</v>
      </c>
      <c r="F12" s="11">
        <f>E12+F5</f>
        <v>499.99999999999994</v>
      </c>
    </row>
    <row r="13" spans="1:6" ht="15">
      <c r="A13" s="10">
        <v>2</v>
      </c>
      <c r="C13" s="39">
        <f>C12+C6</f>
        <v>248.6459588044789</v>
      </c>
      <c r="D13" s="40">
        <f>MAX(C13,D12)+D6</f>
        <v>536.3648433265971</v>
      </c>
      <c r="E13" s="40">
        <f aca="true" t="shared" si="2" ref="E13:F16">MAX(D13,E12)+E6</f>
        <v>780.9255540831841</v>
      </c>
      <c r="F13" s="41">
        <f t="shared" si="2"/>
        <v>988.8021281444566</v>
      </c>
    </row>
    <row r="14" spans="1:6" ht="15">
      <c r="A14" s="10">
        <v>3</v>
      </c>
      <c r="C14" s="39">
        <f>C13+C7</f>
        <v>319.6876613200443</v>
      </c>
      <c r="D14" s="40">
        <f>MAX(C14,D13)+D7</f>
        <v>664.2399031142052</v>
      </c>
      <c r="E14" s="40">
        <f t="shared" si="2"/>
        <v>889.6192033083339</v>
      </c>
      <c r="F14" s="41">
        <f t="shared" si="2"/>
        <v>1081.1917166161331</v>
      </c>
    </row>
    <row r="15" spans="1:6" ht="15">
      <c r="A15" s="10">
        <v>4</v>
      </c>
      <c r="C15" s="39">
        <f>C14+C8</f>
        <v>444.01064072228377</v>
      </c>
      <c r="D15" s="40">
        <f>MAX(C15,D14)+D8</f>
        <v>888.0212577425193</v>
      </c>
      <c r="E15" s="40">
        <f t="shared" si="2"/>
        <v>1079.833089452346</v>
      </c>
      <c r="F15" s="41">
        <f t="shared" si="2"/>
        <v>1242.873496441567</v>
      </c>
    </row>
    <row r="16" spans="1:6" ht="15">
      <c r="A16" s="10">
        <v>5</v>
      </c>
      <c r="C16" s="27">
        <f>C15+C9</f>
        <v>550.5731944956319</v>
      </c>
      <c r="D16" s="28">
        <f>MAX(C16,D15)+D9</f>
        <v>1079.8338474239315</v>
      </c>
      <c r="E16" s="28">
        <f t="shared" si="2"/>
        <v>1242.8743212616562</v>
      </c>
      <c r="F16" s="29">
        <f t="shared" si="2"/>
        <v>1381.4587039691712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25"/>
  <sheetViews>
    <sheetView zoomScale="90" zoomScaleNormal="90" zoomScalePageLayoutView="0" workbookViewId="0" topLeftCell="A1">
      <selection activeCell="A2" sqref="A2"/>
    </sheetView>
  </sheetViews>
  <sheetFormatPr defaultColWidth="9.140625" defaultRowHeight="15.75" customHeight="1"/>
  <cols>
    <col min="1" max="2" width="9.140625" style="1" customWidth="1"/>
    <col min="3" max="4" width="6.7109375" style="1" customWidth="1"/>
    <col min="5" max="6" width="9.140625" style="1" customWidth="1"/>
    <col min="7" max="10" width="6.7109375" style="1" customWidth="1"/>
    <col min="11" max="16384" width="9.140625" style="1" customWidth="1"/>
  </cols>
  <sheetData>
    <row r="1" spans="1:4" ht="15.75" customHeight="1">
      <c r="A1" s="109" t="s">
        <v>63</v>
      </c>
      <c r="B1" s="110"/>
      <c r="C1" s="110"/>
      <c r="D1" s="110"/>
    </row>
    <row r="2" spans="1:6" ht="15.75" customHeight="1">
      <c r="A2" s="110"/>
      <c r="B2" s="110" t="s">
        <v>65</v>
      </c>
      <c r="C2" s="110"/>
      <c r="D2" s="110"/>
      <c r="F2" s="1" t="s">
        <v>66</v>
      </c>
    </row>
    <row r="3" spans="1:10" ht="15.75" customHeight="1">
      <c r="A3" s="110"/>
      <c r="B3" s="111" t="s">
        <v>53</v>
      </c>
      <c r="C3" s="112">
        <v>1</v>
      </c>
      <c r="D3" s="114">
        <v>2</v>
      </c>
      <c r="F3" s="111" t="s">
        <v>53</v>
      </c>
      <c r="G3" s="112">
        <v>1</v>
      </c>
      <c r="H3" s="113">
        <v>2</v>
      </c>
      <c r="I3" s="113">
        <v>3</v>
      </c>
      <c r="J3" s="114">
        <v>4</v>
      </c>
    </row>
    <row r="4" spans="1:10" ht="15.75" customHeight="1">
      <c r="A4" s="110"/>
      <c r="B4" s="115" t="s">
        <v>54</v>
      </c>
      <c r="C4" s="115">
        <v>7</v>
      </c>
      <c r="D4" s="117">
        <v>14</v>
      </c>
      <c r="F4" s="115" t="s">
        <v>54</v>
      </c>
      <c r="G4" s="115">
        <v>2.33</v>
      </c>
      <c r="H4" s="116">
        <f>C4-G4</f>
        <v>4.67</v>
      </c>
      <c r="I4" s="116">
        <v>4</v>
      </c>
      <c r="J4" s="117">
        <f>D4-I4</f>
        <v>10</v>
      </c>
    </row>
    <row r="5" spans="1:10" ht="15.75" customHeight="1">
      <c r="A5" s="110"/>
      <c r="B5" s="118" t="s">
        <v>55</v>
      </c>
      <c r="C5" s="118">
        <v>14</v>
      </c>
      <c r="D5" s="120">
        <v>42</v>
      </c>
      <c r="F5" s="118" t="s">
        <v>55</v>
      </c>
      <c r="G5" s="118">
        <v>4.67</v>
      </c>
      <c r="H5" s="119">
        <f>C5-G5</f>
        <v>9.33</v>
      </c>
      <c r="I5" s="119">
        <v>12</v>
      </c>
      <c r="J5" s="120">
        <f>D5-I5</f>
        <v>30</v>
      </c>
    </row>
    <row r="7" spans="1:10" ht="15.75" customHeight="1">
      <c r="A7" s="110"/>
      <c r="B7" s="121" t="s">
        <v>56</v>
      </c>
      <c r="C7" s="122">
        <v>1</v>
      </c>
      <c r="D7" s="127">
        <v>2</v>
      </c>
      <c r="F7" s="121" t="s">
        <v>56</v>
      </c>
      <c r="G7" s="122">
        <v>1</v>
      </c>
      <c r="H7" s="123">
        <v>2</v>
      </c>
      <c r="I7" s="123">
        <v>3</v>
      </c>
      <c r="J7" s="124">
        <v>4</v>
      </c>
    </row>
    <row r="8" spans="1:10" ht="15.75" customHeight="1">
      <c r="A8" s="110" t="s">
        <v>57</v>
      </c>
      <c r="B8" s="115" t="s">
        <v>54</v>
      </c>
      <c r="C8" s="115">
        <f>INDEX($C$4:$D$4,C7)</f>
        <v>7</v>
      </c>
      <c r="D8" s="117">
        <f>INDEX($C$4:$D$4,D7)</f>
        <v>14</v>
      </c>
      <c r="F8" s="115" t="s">
        <v>54</v>
      </c>
      <c r="G8" s="115">
        <f>INDEX($G$4:$J$4,G7)</f>
        <v>2.33</v>
      </c>
      <c r="H8" s="116">
        <f>INDEX($G$4:$J$4,H7)</f>
        <v>4.67</v>
      </c>
      <c r="I8" s="116">
        <f>INDEX($G$4:$J$4,I7)</f>
        <v>4</v>
      </c>
      <c r="J8" s="117">
        <f>INDEX($G$4:$J$4,J7)</f>
        <v>10</v>
      </c>
    </row>
    <row r="9" spans="1:10" ht="15.75" customHeight="1">
      <c r="A9" s="110" t="s">
        <v>58</v>
      </c>
      <c r="B9" s="118" t="s">
        <v>55</v>
      </c>
      <c r="C9" s="118">
        <f>INDEX($C$5:$D$5,C7)</f>
        <v>14</v>
      </c>
      <c r="D9" s="120">
        <f>INDEX($C$5:$D$5,D7)</f>
        <v>42</v>
      </c>
      <c r="F9" s="118" t="s">
        <v>55</v>
      </c>
      <c r="G9" s="118">
        <f>INDEX($G$5:$J$5,G7)</f>
        <v>4.67</v>
      </c>
      <c r="H9" s="119">
        <f>INDEX($G$5:$J$5,H7)</f>
        <v>9.33</v>
      </c>
      <c r="I9" s="119">
        <f>INDEX($G$5:$J$5,I7)</f>
        <v>12</v>
      </c>
      <c r="J9" s="120">
        <f>INDEX($G$5:$J$5,J7)</f>
        <v>30</v>
      </c>
    </row>
    <row r="11" spans="1:10" ht="15.75" customHeight="1">
      <c r="A11" s="110" t="s">
        <v>59</v>
      </c>
      <c r="B11" s="125" t="s">
        <v>60</v>
      </c>
      <c r="C11" s="115">
        <f>C8</f>
        <v>7</v>
      </c>
      <c r="D11" s="117">
        <f>C11+D8</f>
        <v>21</v>
      </c>
      <c r="F11" s="125" t="s">
        <v>60</v>
      </c>
      <c r="G11" s="115">
        <f>G8</f>
        <v>2.33</v>
      </c>
      <c r="H11" s="116">
        <f>G11+H8</f>
        <v>7</v>
      </c>
      <c r="I11" s="116">
        <f>H11+I8</f>
        <v>11</v>
      </c>
      <c r="J11" s="117">
        <f>I11+J8</f>
        <v>21</v>
      </c>
    </row>
    <row r="12" spans="1:10" ht="15.75" customHeight="1">
      <c r="A12" s="110" t="s">
        <v>61</v>
      </c>
      <c r="B12" s="126" t="s">
        <v>62</v>
      </c>
      <c r="C12" s="118">
        <f>C11+C9</f>
        <v>21</v>
      </c>
      <c r="D12" s="111">
        <f>MAX(C12,D11)+D9</f>
        <v>63</v>
      </c>
      <c r="F12" s="126" t="s">
        <v>62</v>
      </c>
      <c r="G12" s="118">
        <f>G11+G9</f>
        <v>7</v>
      </c>
      <c r="H12" s="119">
        <f>MAX(G12,H11)+H9</f>
        <v>16.33</v>
      </c>
      <c r="I12" s="119">
        <f>MAX(H12,I11)+I9</f>
        <v>28.33</v>
      </c>
      <c r="J12" s="111">
        <f>MAX(I12,J11)+J9</f>
        <v>58.33</v>
      </c>
    </row>
    <row r="14" spans="1:10" ht="15.75" customHeight="1">
      <c r="A14" s="110"/>
      <c r="B14" s="110">
        <v>12</v>
      </c>
      <c r="C14" s="110">
        <v>63</v>
      </c>
      <c r="D14" s="110"/>
      <c r="H14" s="110"/>
      <c r="I14" s="110"/>
      <c r="J14" s="110"/>
    </row>
    <row r="15" spans="2:6" ht="15.75" customHeight="1">
      <c r="B15" s="1">
        <v>21</v>
      </c>
      <c r="C15" s="1">
        <v>70</v>
      </c>
      <c r="F15" s="1" t="s">
        <v>67</v>
      </c>
    </row>
    <row r="16" spans="2:10" ht="15.75" customHeight="1">
      <c r="B16" s="1" t="s">
        <v>64</v>
      </c>
      <c r="F16" s="111" t="s">
        <v>53</v>
      </c>
      <c r="G16" s="112">
        <v>1</v>
      </c>
      <c r="H16" s="113">
        <v>2</v>
      </c>
      <c r="I16" s="113">
        <v>3</v>
      </c>
      <c r="J16" s="114">
        <v>4</v>
      </c>
    </row>
    <row r="17" spans="6:10" ht="15.75" customHeight="1">
      <c r="F17" s="115" t="s">
        <v>54</v>
      </c>
      <c r="G17" s="115">
        <v>1</v>
      </c>
      <c r="H17" s="116">
        <f>C4-G17</f>
        <v>6</v>
      </c>
      <c r="I17" s="116">
        <v>2</v>
      </c>
      <c r="J17" s="117">
        <f>D4-I17</f>
        <v>12</v>
      </c>
    </row>
    <row r="18" spans="6:10" ht="15.75" customHeight="1">
      <c r="F18" s="118" t="s">
        <v>55</v>
      </c>
      <c r="G18" s="118">
        <v>2</v>
      </c>
      <c r="H18" s="119">
        <f>C5-G18</f>
        <v>12</v>
      </c>
      <c r="I18" s="119">
        <v>6</v>
      </c>
      <c r="J18" s="120">
        <f>D5-I18</f>
        <v>36</v>
      </c>
    </row>
    <row r="20" spans="6:10" ht="15.75" customHeight="1">
      <c r="F20" s="121" t="s">
        <v>56</v>
      </c>
      <c r="G20" s="122">
        <v>1</v>
      </c>
      <c r="H20" s="123">
        <v>3</v>
      </c>
      <c r="I20" s="123">
        <v>2</v>
      </c>
      <c r="J20" s="124">
        <v>4</v>
      </c>
    </row>
    <row r="21" spans="6:10" ht="15.75" customHeight="1">
      <c r="F21" s="115" t="s">
        <v>54</v>
      </c>
      <c r="G21" s="115">
        <f>INDEX($G$17:$J$17,G20)</f>
        <v>1</v>
      </c>
      <c r="H21" s="116">
        <f>INDEX($G$17:$J$17,H20)</f>
        <v>2</v>
      </c>
      <c r="I21" s="116">
        <f>INDEX($G$17:$J$17,I20)</f>
        <v>6</v>
      </c>
      <c r="J21" s="117">
        <f>INDEX($G$17:$J$17,J20)</f>
        <v>12</v>
      </c>
    </row>
    <row r="22" spans="6:10" ht="15.75" customHeight="1">
      <c r="F22" s="118" t="s">
        <v>55</v>
      </c>
      <c r="G22" s="118">
        <f>INDEX($G$18:$J$18,G20)</f>
        <v>2</v>
      </c>
      <c r="H22" s="119">
        <f>INDEX($G$18:$J$18,H20)</f>
        <v>6</v>
      </c>
      <c r="I22" s="119">
        <f>INDEX($G$18:$J$18,I20)</f>
        <v>12</v>
      </c>
      <c r="J22" s="120">
        <f>INDEX($G$18:$J$18,J20)</f>
        <v>36</v>
      </c>
    </row>
    <row r="24" spans="6:10" ht="15.75" customHeight="1">
      <c r="F24" s="125" t="s">
        <v>60</v>
      </c>
      <c r="G24" s="115">
        <f>G21</f>
        <v>1</v>
      </c>
      <c r="H24" s="116">
        <f>G24+H21</f>
        <v>3</v>
      </c>
      <c r="I24" s="116">
        <f>H24+I21</f>
        <v>9</v>
      </c>
      <c r="J24" s="117">
        <f>I24+J21</f>
        <v>21</v>
      </c>
    </row>
    <row r="25" spans="6:10" ht="15.75" customHeight="1">
      <c r="F25" s="126" t="s">
        <v>62</v>
      </c>
      <c r="G25" s="118">
        <f>G24+G22</f>
        <v>3</v>
      </c>
      <c r="H25" s="119">
        <f>MAX(G25,H24)+H22</f>
        <v>9</v>
      </c>
      <c r="I25" s="119">
        <f>MAX(H25,I24)+I22</f>
        <v>21</v>
      </c>
      <c r="J25" s="111">
        <f>MAX(I25,J24)+J22</f>
        <v>57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3" max="4" width="9.28125" style="1" bestFit="1" customWidth="1"/>
    <col min="5" max="6" width="9.57421875" style="1" bestFit="1" customWidth="1"/>
    <col min="7" max="7" width="9.140625" style="1" customWidth="1"/>
    <col min="8" max="8" width="13.28125" style="1" bestFit="1" customWidth="1"/>
    <col min="9" max="16384" width="9.140625" style="1" customWidth="1"/>
  </cols>
  <sheetData>
    <row r="1" spans="1:3" ht="15">
      <c r="A1" s="15" t="s">
        <v>7</v>
      </c>
      <c r="C1" s="31" t="s">
        <v>11</v>
      </c>
    </row>
    <row r="2" spans="7:8" ht="15">
      <c r="G2" s="10" t="s">
        <v>4</v>
      </c>
      <c r="H2" s="10" t="s">
        <v>12</v>
      </c>
    </row>
    <row r="3" spans="1:8" ht="15">
      <c r="A3" s="1" t="s">
        <v>1</v>
      </c>
      <c r="C3" s="16">
        <v>13.550135569105684</v>
      </c>
      <c r="D3" s="17">
        <v>10.840108455284547</v>
      </c>
      <c r="E3" s="17">
        <v>8.672086764227643</v>
      </c>
      <c r="F3" s="18">
        <v>6.937669211382124</v>
      </c>
      <c r="G3" s="12">
        <f>SUM(C3:F3)</f>
        <v>39.99999999999999</v>
      </c>
      <c r="H3" s="44">
        <v>40</v>
      </c>
    </row>
    <row r="5" spans="1:3" ht="15">
      <c r="A5" s="10" t="s">
        <v>2</v>
      </c>
      <c r="B5" s="1" t="s">
        <v>3</v>
      </c>
      <c r="C5" s="1" t="s">
        <v>5</v>
      </c>
    </row>
    <row r="6" spans="1:7" ht="15">
      <c r="A6" s="10">
        <v>1</v>
      </c>
      <c r="B6" s="10">
        <v>5</v>
      </c>
      <c r="C6" s="19">
        <f aca="true" t="shared" si="0" ref="C6:F7">C$3*$B6</f>
        <v>67.75067784552843</v>
      </c>
      <c r="D6" s="20">
        <f t="shared" si="0"/>
        <v>54.20054227642274</v>
      </c>
      <c r="E6" s="20">
        <f t="shared" si="0"/>
        <v>43.360433821138216</v>
      </c>
      <c r="F6" s="21">
        <f t="shared" si="0"/>
        <v>34.68834605691062</v>
      </c>
      <c r="G6" s="12">
        <f>SUM(C6:F6)</f>
        <v>200</v>
      </c>
    </row>
    <row r="7" spans="1:7" ht="15">
      <c r="A7" s="10">
        <v>2</v>
      </c>
      <c r="B7" s="10">
        <v>4</v>
      </c>
      <c r="C7" s="22">
        <f t="shared" si="0"/>
        <v>54.20054227642274</v>
      </c>
      <c r="D7" s="23">
        <f t="shared" si="0"/>
        <v>43.36043382113819</v>
      </c>
      <c r="E7" s="23">
        <f t="shared" si="0"/>
        <v>34.68834705691057</v>
      </c>
      <c r="F7" s="24">
        <f t="shared" si="0"/>
        <v>27.750676845528496</v>
      </c>
      <c r="G7" s="12">
        <f>SUM(C7:F7)</f>
        <v>159.99999999999997</v>
      </c>
    </row>
    <row r="8" ht="15">
      <c r="A8" s="10"/>
    </row>
    <row r="9" spans="1:8" ht="15">
      <c r="A9" s="10" t="s">
        <v>2</v>
      </c>
      <c r="C9" s="1" t="s">
        <v>6</v>
      </c>
      <c r="H9" s="1" t="s">
        <v>13</v>
      </c>
    </row>
    <row r="10" spans="1:8" ht="15">
      <c r="A10" s="10">
        <v>1</v>
      </c>
      <c r="C10" s="25">
        <f>C6</f>
        <v>67.75067784552843</v>
      </c>
      <c r="D10" s="26">
        <f>C10+D6</f>
        <v>121.95122012195117</v>
      </c>
      <c r="E10" s="26">
        <f>D10+E6</f>
        <v>165.31165394308937</v>
      </c>
      <c r="F10" s="11">
        <f>E10+F6</f>
        <v>200</v>
      </c>
      <c r="H10" s="1" t="s">
        <v>14</v>
      </c>
    </row>
    <row r="11" spans="1:8" ht="15">
      <c r="A11" s="10">
        <v>2</v>
      </c>
      <c r="C11" s="27">
        <f>C10+C7</f>
        <v>121.95122012195117</v>
      </c>
      <c r="D11" s="28">
        <f>MAX(C11,D10)+D7</f>
        <v>165.31165394308937</v>
      </c>
      <c r="E11" s="28">
        <f>MAX(D11,E10)+E7</f>
        <v>200.00000099999994</v>
      </c>
      <c r="F11" s="29">
        <f>MAX(E11,F10)+F7</f>
        <v>227.75067784552843</v>
      </c>
      <c r="H11" s="12">
        <f>G6+G7</f>
        <v>360</v>
      </c>
    </row>
    <row r="12" ht="15">
      <c r="H12" s="1" t="s">
        <v>15</v>
      </c>
    </row>
    <row r="13" ht="15">
      <c r="H13" s="45">
        <f>(H11-F11)/H11</f>
        <v>0.36735922820686545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3" max="4" width="9.28125" style="1" bestFit="1" customWidth="1"/>
    <col min="5" max="6" width="9.57421875" style="1" bestFit="1" customWidth="1"/>
    <col min="7" max="7" width="9.140625" style="1" customWidth="1"/>
    <col min="8" max="8" width="13.28125" style="1" bestFit="1" customWidth="1"/>
    <col min="9" max="16384" width="9.140625" style="1" customWidth="1"/>
  </cols>
  <sheetData>
    <row r="1" spans="1:6" ht="15">
      <c r="A1" s="15" t="s">
        <v>7</v>
      </c>
      <c r="C1" s="46" t="s">
        <v>16</v>
      </c>
      <c r="F1" s="51" t="s">
        <v>17</v>
      </c>
    </row>
    <row r="2" spans="7:8" ht="15">
      <c r="G2" s="10" t="s">
        <v>4</v>
      </c>
      <c r="H2" s="49" t="s">
        <v>12</v>
      </c>
    </row>
    <row r="3" spans="1:8" ht="15">
      <c r="A3" s="1" t="s">
        <v>1</v>
      </c>
      <c r="C3" s="35">
        <v>13</v>
      </c>
      <c r="D3" s="36">
        <v>11</v>
      </c>
      <c r="E3" s="36">
        <v>9</v>
      </c>
      <c r="F3" s="37">
        <v>7</v>
      </c>
      <c r="G3" s="12">
        <f>SUM(C3:F3)</f>
        <v>40</v>
      </c>
      <c r="H3" s="50">
        <v>40</v>
      </c>
    </row>
    <row r="4" ht="15">
      <c r="G4" s="12"/>
    </row>
    <row r="5" spans="1:8" ht="15">
      <c r="A5" s="10" t="s">
        <v>2</v>
      </c>
      <c r="B5" s="1" t="s">
        <v>3</v>
      </c>
      <c r="C5" s="38" t="s">
        <v>5</v>
      </c>
      <c r="D5" s="38"/>
      <c r="E5" s="38"/>
      <c r="F5" s="38"/>
      <c r="H5" s="47"/>
    </row>
    <row r="6" spans="1:8" ht="15">
      <c r="A6" s="10">
        <v>1</v>
      </c>
      <c r="B6" s="10">
        <v>5</v>
      </c>
      <c r="C6" s="25">
        <f aca="true" t="shared" si="0" ref="C6:F7">C$3*$B6</f>
        <v>65</v>
      </c>
      <c r="D6" s="26">
        <f t="shared" si="0"/>
        <v>55</v>
      </c>
      <c r="E6" s="26">
        <f t="shared" si="0"/>
        <v>45</v>
      </c>
      <c r="F6" s="11">
        <f t="shared" si="0"/>
        <v>35</v>
      </c>
      <c r="G6" s="12">
        <f>SUM(C6:F6)</f>
        <v>200</v>
      </c>
      <c r="H6" s="47"/>
    </row>
    <row r="7" spans="1:8" ht="15">
      <c r="A7" s="10">
        <v>2</v>
      </c>
      <c r="B7" s="10">
        <v>4</v>
      </c>
      <c r="C7" s="27">
        <f t="shared" si="0"/>
        <v>52</v>
      </c>
      <c r="D7" s="28">
        <f t="shared" si="0"/>
        <v>44</v>
      </c>
      <c r="E7" s="28">
        <f t="shared" si="0"/>
        <v>36</v>
      </c>
      <c r="F7" s="43">
        <f t="shared" si="0"/>
        <v>28</v>
      </c>
      <c r="G7" s="12">
        <f>SUM(C7:F7)</f>
        <v>160</v>
      </c>
      <c r="H7" s="47"/>
    </row>
    <row r="8" spans="1:8" ht="15">
      <c r="A8" s="10"/>
      <c r="C8" s="38"/>
      <c r="D8" s="38"/>
      <c r="E8" s="38"/>
      <c r="F8" s="38"/>
      <c r="H8" s="47"/>
    </row>
    <row r="9" spans="1:8" ht="15">
      <c r="A9" s="10" t="s">
        <v>2</v>
      </c>
      <c r="C9" s="38" t="s">
        <v>6</v>
      </c>
      <c r="D9" s="38"/>
      <c r="E9" s="38"/>
      <c r="F9" s="38"/>
      <c r="H9" s="48" t="s">
        <v>13</v>
      </c>
    </row>
    <row r="10" spans="1:8" ht="15">
      <c r="A10" s="10">
        <v>1</v>
      </c>
      <c r="C10" s="25">
        <f>C6</f>
        <v>65</v>
      </c>
      <c r="D10" s="26">
        <f>C10+D6</f>
        <v>120</v>
      </c>
      <c r="E10" s="26">
        <f>D10+E6</f>
        <v>165</v>
      </c>
      <c r="F10" s="11">
        <f>E10+F6</f>
        <v>200</v>
      </c>
      <c r="H10" s="48" t="s">
        <v>14</v>
      </c>
    </row>
    <row r="11" spans="1:8" ht="15">
      <c r="A11" s="10">
        <v>2</v>
      </c>
      <c r="C11" s="27">
        <f>C10+C7</f>
        <v>117</v>
      </c>
      <c r="D11" s="28">
        <f>MAX(C11,D10)+D7</f>
        <v>164</v>
      </c>
      <c r="E11" s="28">
        <f>MAX(D11,E10)+E7</f>
        <v>201</v>
      </c>
      <c r="F11" s="29">
        <f>MAX(E11,F10)+F7</f>
        <v>229</v>
      </c>
      <c r="H11" s="60">
        <f>G6+G7</f>
        <v>360</v>
      </c>
    </row>
    <row r="12" ht="15">
      <c r="H12" s="59" t="s">
        <v>15</v>
      </c>
    </row>
    <row r="13" ht="15">
      <c r="H13" s="61">
        <f>(H11-F11)/H11</f>
        <v>0.3638888888888889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10.57421875" style="1" bestFit="1" customWidth="1"/>
    <col min="3" max="6" width="9.140625" style="1" customWidth="1"/>
    <col min="7" max="7" width="13.28125" style="1" bestFit="1" customWidth="1"/>
    <col min="8" max="16384" width="9.140625" style="1" customWidth="1"/>
  </cols>
  <sheetData>
    <row r="1" spans="1:7" ht="15">
      <c r="A1" s="15" t="s">
        <v>8</v>
      </c>
      <c r="C1" s="31" t="s">
        <v>18</v>
      </c>
      <c r="G1" s="52"/>
    </row>
    <row r="2" spans="6:7" ht="15">
      <c r="F2" s="10" t="s">
        <v>4</v>
      </c>
      <c r="G2" s="55" t="s">
        <v>12</v>
      </c>
    </row>
    <row r="3" spans="2:7" ht="15">
      <c r="B3" s="1" t="s">
        <v>1</v>
      </c>
      <c r="C3" s="35">
        <v>19.999999999999993</v>
      </c>
      <c r="D3" s="36">
        <v>40.00000000000001</v>
      </c>
      <c r="E3" s="37">
        <v>30</v>
      </c>
      <c r="F3" s="12">
        <f>SUM(C3:E3)</f>
        <v>90</v>
      </c>
      <c r="G3" s="57">
        <v>90</v>
      </c>
    </row>
    <row r="4" ht="15">
      <c r="G4" s="52"/>
    </row>
    <row r="5" spans="1:7" ht="15">
      <c r="A5" s="10" t="s">
        <v>2</v>
      </c>
      <c r="B5" s="1" t="s">
        <v>3</v>
      </c>
      <c r="C5" s="38" t="s">
        <v>5</v>
      </c>
      <c r="D5" s="38"/>
      <c r="E5" s="38"/>
      <c r="G5" s="53"/>
    </row>
    <row r="6" spans="1:7" ht="15">
      <c r="A6" s="10">
        <v>1</v>
      </c>
      <c r="B6" s="10">
        <v>2</v>
      </c>
      <c r="C6" s="25">
        <f aca="true" t="shared" si="0" ref="C6:E8">C$3*$B6</f>
        <v>39.999999999999986</v>
      </c>
      <c r="D6" s="26">
        <f t="shared" si="0"/>
        <v>80.00000000000001</v>
      </c>
      <c r="E6" s="11">
        <f t="shared" si="0"/>
        <v>60</v>
      </c>
      <c r="F6" s="12">
        <f>SUM(C6:E6)</f>
        <v>180</v>
      </c>
      <c r="G6" s="53"/>
    </row>
    <row r="7" spans="1:7" ht="15">
      <c r="A7" s="10">
        <v>2</v>
      </c>
      <c r="B7" s="10">
        <v>4</v>
      </c>
      <c r="C7" s="39">
        <f t="shared" si="0"/>
        <v>79.99999999999997</v>
      </c>
      <c r="D7" s="40">
        <f t="shared" si="0"/>
        <v>160.00000000000003</v>
      </c>
      <c r="E7" s="41">
        <f t="shared" si="0"/>
        <v>120</v>
      </c>
      <c r="F7" s="12">
        <f>SUM(C7:E7)</f>
        <v>360</v>
      </c>
      <c r="G7" s="53"/>
    </row>
    <row r="8" spans="1:7" ht="15">
      <c r="A8" s="10">
        <v>3</v>
      </c>
      <c r="B8" s="10">
        <v>3</v>
      </c>
      <c r="C8" s="27">
        <f t="shared" si="0"/>
        <v>59.99999999999998</v>
      </c>
      <c r="D8" s="28">
        <f t="shared" si="0"/>
        <v>120.00000000000003</v>
      </c>
      <c r="E8" s="43">
        <f t="shared" si="0"/>
        <v>90</v>
      </c>
      <c r="F8" s="12">
        <f>SUM(C8:E8)</f>
        <v>270</v>
      </c>
      <c r="G8" s="53"/>
    </row>
    <row r="9" spans="1:7" ht="15">
      <c r="A9" s="10"/>
      <c r="C9" s="38"/>
      <c r="D9" s="38"/>
      <c r="E9" s="38"/>
      <c r="G9" s="54" t="s">
        <v>13</v>
      </c>
    </row>
    <row r="10" spans="1:7" ht="15">
      <c r="A10" s="10" t="s">
        <v>2</v>
      </c>
      <c r="C10" s="38" t="s">
        <v>6</v>
      </c>
      <c r="D10" s="38"/>
      <c r="E10" s="38"/>
      <c r="G10" s="54" t="s">
        <v>14</v>
      </c>
    </row>
    <row r="11" spans="1:7" ht="15">
      <c r="A11" s="10">
        <v>1</v>
      </c>
      <c r="C11" s="25">
        <f>C6</f>
        <v>39.999999999999986</v>
      </c>
      <c r="D11" s="26">
        <f>C11+D6</f>
        <v>120</v>
      </c>
      <c r="E11" s="11">
        <f>D11+E6</f>
        <v>180</v>
      </c>
      <c r="G11" s="56">
        <f>SUM(F6:F8)</f>
        <v>810</v>
      </c>
    </row>
    <row r="12" spans="1:7" ht="15">
      <c r="A12" s="10">
        <v>2</v>
      </c>
      <c r="C12" s="39">
        <f>C11+C7</f>
        <v>119.99999999999996</v>
      </c>
      <c r="D12" s="40">
        <f>MAX(C12,D11)+D7</f>
        <v>280</v>
      </c>
      <c r="E12" s="41">
        <f>MAX(D12,E11)+E7</f>
        <v>400</v>
      </c>
      <c r="G12" s="54" t="s">
        <v>15</v>
      </c>
    </row>
    <row r="13" spans="1:7" ht="15">
      <c r="A13" s="10">
        <v>3</v>
      </c>
      <c r="C13" s="27">
        <f>C12+C8</f>
        <v>179.99999999999994</v>
      </c>
      <c r="D13" s="28">
        <f>MAX(C13,D12)+D8</f>
        <v>400</v>
      </c>
      <c r="E13" s="29">
        <f>MAX(D13,E12)+E8</f>
        <v>490</v>
      </c>
      <c r="G13" s="58">
        <f>(G11-E13)/G11</f>
        <v>0.3950617283950617</v>
      </c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M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10" width="7.7109375" style="1" customWidth="1"/>
    <col min="11" max="11" width="8.7109375" style="1" customWidth="1"/>
    <col min="12" max="12" width="3.7109375" style="10" customWidth="1"/>
    <col min="13" max="13" width="5.7109375" style="1" customWidth="1"/>
    <col min="14" max="16384" width="9.140625" style="1" customWidth="1"/>
  </cols>
  <sheetData>
    <row r="1" spans="1:8" ht="15">
      <c r="A1" s="63" t="s">
        <v>19</v>
      </c>
      <c r="C1" s="79" t="s">
        <v>18</v>
      </c>
      <c r="H1" s="31" t="s">
        <v>41</v>
      </c>
    </row>
    <row r="3" spans="1:11" ht="15">
      <c r="A3" s="1" t="s">
        <v>21</v>
      </c>
      <c r="B3" s="10">
        <v>2</v>
      </c>
      <c r="C3" s="10">
        <v>4</v>
      </c>
      <c r="D3" s="10">
        <v>3</v>
      </c>
      <c r="J3" s="72" t="s">
        <v>20</v>
      </c>
      <c r="K3" s="78">
        <f>D3*M9+K7</f>
        <v>490</v>
      </c>
    </row>
    <row r="4" spans="2:10" ht="15">
      <c r="B4" s="4"/>
      <c r="C4" s="64" t="s">
        <v>22</v>
      </c>
      <c r="D4" s="5"/>
      <c r="E4" s="4"/>
      <c r="F4" s="65"/>
      <c r="G4" s="66" t="s">
        <v>23</v>
      </c>
      <c r="H4" s="65"/>
      <c r="I4" s="65"/>
      <c r="J4" s="5"/>
    </row>
    <row r="5" spans="1:10" ht="15">
      <c r="A5" s="1" t="s">
        <v>24</v>
      </c>
      <c r="B5" s="67" t="s">
        <v>25</v>
      </c>
      <c r="C5" s="68" t="s">
        <v>26</v>
      </c>
      <c r="D5" s="69" t="s">
        <v>27</v>
      </c>
      <c r="E5" s="67" t="s">
        <v>28</v>
      </c>
      <c r="F5" s="68" t="s">
        <v>29</v>
      </c>
      <c r="G5" s="68" t="s">
        <v>30</v>
      </c>
      <c r="H5" s="68" t="s">
        <v>31</v>
      </c>
      <c r="I5" s="68" t="s">
        <v>32</v>
      </c>
      <c r="J5" s="69" t="s">
        <v>33</v>
      </c>
    </row>
    <row r="6" spans="2:10" ht="15">
      <c r="B6" s="80">
        <v>19.999999999999996</v>
      </c>
      <c r="C6" s="81">
        <v>40</v>
      </c>
      <c r="D6" s="81">
        <v>30.000000000000004</v>
      </c>
      <c r="E6" s="81">
        <v>40</v>
      </c>
      <c r="F6" s="81">
        <v>0</v>
      </c>
      <c r="G6" s="81">
        <v>0</v>
      </c>
      <c r="H6" s="81">
        <v>220</v>
      </c>
      <c r="I6" s="81">
        <v>0</v>
      </c>
      <c r="J6" s="82">
        <v>0</v>
      </c>
    </row>
    <row r="7" spans="1:11" ht="15">
      <c r="A7" s="1" t="s">
        <v>34</v>
      </c>
      <c r="H7" s="1">
        <v>1</v>
      </c>
      <c r="I7" s="1">
        <v>1</v>
      </c>
      <c r="J7" s="1">
        <v>1</v>
      </c>
      <c r="K7" s="78">
        <f>SUMPRODUCT($B$6:$J$6,B7:J7)</f>
        <v>220</v>
      </c>
    </row>
    <row r="8" ht="15">
      <c r="A8" s="1" t="s">
        <v>35</v>
      </c>
    </row>
    <row r="9" spans="1:13" ht="15">
      <c r="A9" s="1" t="s">
        <v>36</v>
      </c>
      <c r="B9" s="4">
        <v>1</v>
      </c>
      <c r="C9" s="65">
        <v>1</v>
      </c>
      <c r="D9" s="65">
        <v>1</v>
      </c>
      <c r="E9" s="65"/>
      <c r="F9" s="65"/>
      <c r="G9" s="65"/>
      <c r="H9" s="65"/>
      <c r="I9" s="65"/>
      <c r="J9" s="65"/>
      <c r="K9" s="65">
        <f aca="true" t="shared" si="0" ref="K9:K15">SUMPRODUCT($B$6:$J$6,B9:J9)</f>
        <v>90</v>
      </c>
      <c r="L9" s="70" t="s">
        <v>37</v>
      </c>
      <c r="M9" s="71">
        <v>90</v>
      </c>
    </row>
    <row r="10" spans="1:13" ht="15">
      <c r="A10" s="72" t="s">
        <v>38</v>
      </c>
      <c r="B10" s="6">
        <f>-$B$3</f>
        <v>-2</v>
      </c>
      <c r="C10" s="73"/>
      <c r="D10" s="73"/>
      <c r="E10" s="73">
        <v>1</v>
      </c>
      <c r="F10" s="73"/>
      <c r="G10" s="73"/>
      <c r="H10" s="73"/>
      <c r="I10" s="73"/>
      <c r="J10" s="73"/>
      <c r="K10" s="73">
        <f t="shared" si="0"/>
        <v>7.105427357601002E-15</v>
      </c>
      <c r="L10" s="74" t="s">
        <v>39</v>
      </c>
      <c r="M10" s="75">
        <v>0</v>
      </c>
    </row>
    <row r="11" spans="1:13" ht="15">
      <c r="A11" s="1">
        <v>2</v>
      </c>
      <c r="B11" s="6">
        <f>$C$3-$B$3</f>
        <v>2</v>
      </c>
      <c r="C11" s="73">
        <f>-$B$3</f>
        <v>-2</v>
      </c>
      <c r="D11" s="73"/>
      <c r="E11" s="73">
        <v>1</v>
      </c>
      <c r="F11" s="73">
        <v>1</v>
      </c>
      <c r="G11" s="73"/>
      <c r="H11" s="73"/>
      <c r="I11" s="73"/>
      <c r="J11" s="73"/>
      <c r="K11" s="73">
        <f t="shared" si="0"/>
        <v>-7.105427357601002E-15</v>
      </c>
      <c r="L11" s="74" t="s">
        <v>39</v>
      </c>
      <c r="M11" s="75">
        <v>0</v>
      </c>
    </row>
    <row r="12" spans="1:13" ht="15">
      <c r="A12" s="1">
        <v>3</v>
      </c>
      <c r="B12" s="6">
        <f>$C$3-$B$3</f>
        <v>2</v>
      </c>
      <c r="C12" s="73">
        <f>B12</f>
        <v>2</v>
      </c>
      <c r="D12" s="73">
        <f>-$B$3</f>
        <v>-2</v>
      </c>
      <c r="E12" s="73">
        <v>1</v>
      </c>
      <c r="F12" s="73">
        <v>1</v>
      </c>
      <c r="G12" s="73">
        <v>1</v>
      </c>
      <c r="H12" s="73"/>
      <c r="I12" s="73"/>
      <c r="J12" s="73"/>
      <c r="K12" s="73">
        <f t="shared" si="0"/>
        <v>100</v>
      </c>
      <c r="L12" s="74" t="s">
        <v>39</v>
      </c>
      <c r="M12" s="75">
        <v>0</v>
      </c>
    </row>
    <row r="13" spans="1:13" ht="15">
      <c r="A13" s="72" t="s">
        <v>40</v>
      </c>
      <c r="B13" s="6">
        <f>-$C$3</f>
        <v>-4</v>
      </c>
      <c r="C13" s="73"/>
      <c r="D13" s="73"/>
      <c r="E13" s="73">
        <v>-1</v>
      </c>
      <c r="F13" s="73"/>
      <c r="G13" s="73"/>
      <c r="H13" s="73">
        <v>1</v>
      </c>
      <c r="I13" s="73"/>
      <c r="J13" s="73"/>
      <c r="K13" s="73">
        <f t="shared" si="0"/>
        <v>100.00000000000001</v>
      </c>
      <c r="L13" s="74" t="s">
        <v>39</v>
      </c>
      <c r="M13" s="75">
        <v>0</v>
      </c>
    </row>
    <row r="14" spans="1:13" ht="15">
      <c r="A14" s="1">
        <v>2</v>
      </c>
      <c r="B14" s="6">
        <f>$D$3-$C$3</f>
        <v>-1</v>
      </c>
      <c r="C14" s="73">
        <f>-$C$3</f>
        <v>-4</v>
      </c>
      <c r="D14" s="73"/>
      <c r="E14" s="73">
        <v>-1</v>
      </c>
      <c r="F14" s="73">
        <v>-1</v>
      </c>
      <c r="G14" s="73"/>
      <c r="H14" s="73">
        <v>1</v>
      </c>
      <c r="I14" s="73">
        <v>1</v>
      </c>
      <c r="J14" s="73"/>
      <c r="K14" s="73">
        <f t="shared" si="0"/>
        <v>0</v>
      </c>
      <c r="L14" s="74" t="s">
        <v>39</v>
      </c>
      <c r="M14" s="75">
        <v>0</v>
      </c>
    </row>
    <row r="15" spans="1:13" ht="15">
      <c r="A15" s="1">
        <v>3</v>
      </c>
      <c r="B15" s="8">
        <f>$D$3-$C$3</f>
        <v>-1</v>
      </c>
      <c r="C15" s="76">
        <f>B15</f>
        <v>-1</v>
      </c>
      <c r="D15" s="76">
        <f>-$C$3</f>
        <v>-4</v>
      </c>
      <c r="E15" s="76">
        <v>-1</v>
      </c>
      <c r="F15" s="76">
        <v>-1</v>
      </c>
      <c r="G15" s="76">
        <v>-1</v>
      </c>
      <c r="H15" s="76">
        <v>1</v>
      </c>
      <c r="I15" s="76">
        <v>1</v>
      </c>
      <c r="J15" s="76">
        <v>1</v>
      </c>
      <c r="K15" s="76">
        <f t="shared" si="0"/>
        <v>0</v>
      </c>
      <c r="L15" s="69" t="s">
        <v>39</v>
      </c>
      <c r="M15" s="7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1" customWidth="1"/>
    <col min="2" max="2" width="10.57421875" style="1" bestFit="1" customWidth="1"/>
    <col min="3" max="6" width="9.140625" style="1" customWidth="1"/>
    <col min="7" max="7" width="13.28125" style="1" bestFit="1" customWidth="1"/>
    <col min="8" max="16384" width="9.140625" style="1" customWidth="1"/>
  </cols>
  <sheetData>
    <row r="1" spans="1:7" ht="15">
      <c r="A1" s="83" t="s">
        <v>8</v>
      </c>
      <c r="B1" s="84"/>
      <c r="C1" s="85" t="s">
        <v>42</v>
      </c>
      <c r="D1" s="85" t="s">
        <v>45</v>
      </c>
      <c r="E1" s="84"/>
      <c r="F1" s="84"/>
      <c r="G1" s="86"/>
    </row>
    <row r="2" spans="3:7" ht="15">
      <c r="C2" s="85" t="s">
        <v>46</v>
      </c>
      <c r="D2" s="84"/>
      <c r="E2" s="84"/>
      <c r="F2" s="84"/>
      <c r="G2" s="86"/>
    </row>
    <row r="3" spans="3:7" ht="15">
      <c r="C3" s="84"/>
      <c r="D3" s="84"/>
      <c r="E3" s="84"/>
      <c r="F3" s="87" t="s">
        <v>4</v>
      </c>
      <c r="G3" s="88" t="s">
        <v>12</v>
      </c>
    </row>
    <row r="4" spans="1:7" ht="15">
      <c r="A4" s="84"/>
      <c r="B4" s="84" t="s">
        <v>1</v>
      </c>
      <c r="C4" s="89">
        <v>19.999999999999993</v>
      </c>
      <c r="D4" s="90">
        <v>40.00000000000001</v>
      </c>
      <c r="E4" s="91">
        <v>30</v>
      </c>
      <c r="F4" s="92">
        <f>SUM(C4:E4)</f>
        <v>90</v>
      </c>
      <c r="G4" s="93">
        <v>90</v>
      </c>
    </row>
    <row r="5" spans="1:7" ht="15">
      <c r="A5" s="84"/>
      <c r="B5" s="84"/>
      <c r="C5" s="84"/>
      <c r="D5" s="84"/>
      <c r="E5" s="84"/>
      <c r="F5" s="84"/>
      <c r="G5" s="86"/>
    </row>
    <row r="6" spans="1:7" ht="15">
      <c r="A6" s="87" t="s">
        <v>2</v>
      </c>
      <c r="B6" s="84" t="s">
        <v>3</v>
      </c>
      <c r="C6" s="94" t="s">
        <v>5</v>
      </c>
      <c r="D6" s="94"/>
      <c r="E6" s="94"/>
      <c r="F6" s="84"/>
      <c r="G6" s="95"/>
    </row>
    <row r="7" spans="1:7" ht="15">
      <c r="A7" s="87">
        <v>1</v>
      </c>
      <c r="B7" s="87">
        <v>2</v>
      </c>
      <c r="C7" s="96">
        <f aca="true" t="shared" si="0" ref="C7:E9">C$4*$B7</f>
        <v>39.999999999999986</v>
      </c>
      <c r="D7" s="97">
        <f t="shared" si="0"/>
        <v>80.00000000000001</v>
      </c>
      <c r="E7" s="98">
        <f t="shared" si="0"/>
        <v>60</v>
      </c>
      <c r="F7" s="92">
        <f>SUM(C7:E7)</f>
        <v>180</v>
      </c>
      <c r="G7" s="95"/>
    </row>
    <row r="8" spans="1:7" ht="15">
      <c r="A8" s="87">
        <v>2</v>
      </c>
      <c r="B8" s="87">
        <v>4</v>
      </c>
      <c r="C8" s="99">
        <f t="shared" si="0"/>
        <v>79.99999999999997</v>
      </c>
      <c r="D8" s="100">
        <f t="shared" si="0"/>
        <v>160.00000000000003</v>
      </c>
      <c r="E8" s="101">
        <f t="shared" si="0"/>
        <v>120</v>
      </c>
      <c r="F8" s="92">
        <f>SUM(C8:E8)</f>
        <v>360</v>
      </c>
      <c r="G8" s="95"/>
    </row>
    <row r="9" spans="1:7" ht="15">
      <c r="A9" s="87">
        <v>3</v>
      </c>
      <c r="B9" s="87">
        <v>3</v>
      </c>
      <c r="C9" s="102">
        <f t="shared" si="0"/>
        <v>59.99999999999998</v>
      </c>
      <c r="D9" s="103">
        <f t="shared" si="0"/>
        <v>120.00000000000003</v>
      </c>
      <c r="E9" s="104">
        <f t="shared" si="0"/>
        <v>90</v>
      </c>
      <c r="F9" s="92">
        <f>SUM(C9:E9)</f>
        <v>270</v>
      </c>
      <c r="G9" s="95"/>
    </row>
    <row r="10" spans="1:7" ht="15">
      <c r="A10" s="87" t="s">
        <v>2</v>
      </c>
      <c r="B10" s="84"/>
      <c r="C10" s="94" t="s">
        <v>6</v>
      </c>
      <c r="D10" s="94"/>
      <c r="E10" s="94"/>
      <c r="F10" s="84"/>
      <c r="G10" s="95"/>
    </row>
    <row r="11" spans="1:7" ht="15">
      <c r="A11" s="87">
        <v>1</v>
      </c>
      <c r="B11" s="84"/>
      <c r="C11" s="96">
        <f>C7</f>
        <v>39.999999999999986</v>
      </c>
      <c r="D11" s="97">
        <f>C11+D7</f>
        <v>120</v>
      </c>
      <c r="E11" s="98">
        <f>D11+E7</f>
        <v>180</v>
      </c>
      <c r="F11" s="84"/>
      <c r="G11" s="95"/>
    </row>
    <row r="12" spans="1:7" ht="15">
      <c r="A12" s="87">
        <v>2</v>
      </c>
      <c r="B12" s="84"/>
      <c r="C12" s="99">
        <f>C11+C8</f>
        <v>119.99999999999996</v>
      </c>
      <c r="D12" s="100">
        <f>MAX(C12,D11)+D8</f>
        <v>280</v>
      </c>
      <c r="E12" s="101">
        <f>MAX(D12,E11)+E8</f>
        <v>400</v>
      </c>
      <c r="F12" s="84"/>
      <c r="G12" s="95"/>
    </row>
    <row r="13" spans="1:7" ht="15">
      <c r="A13" s="87">
        <v>3</v>
      </c>
      <c r="B13" s="84"/>
      <c r="C13" s="102">
        <f>C12+C9</f>
        <v>179.99999999999994</v>
      </c>
      <c r="D13" s="103">
        <f>MAX(C13,D12)+D9</f>
        <v>400</v>
      </c>
      <c r="E13" s="105">
        <f>MAX(D13,E12)+E9</f>
        <v>490</v>
      </c>
      <c r="F13" s="84"/>
      <c r="G13" s="95"/>
    </row>
    <row r="15" spans="1:3" ht="15">
      <c r="A15" s="83" t="s">
        <v>47</v>
      </c>
      <c r="C15" s="31" t="s">
        <v>43</v>
      </c>
    </row>
    <row r="16" spans="6:7" ht="15">
      <c r="F16" s="10" t="s">
        <v>4</v>
      </c>
      <c r="G16" s="10" t="s">
        <v>12</v>
      </c>
    </row>
    <row r="17" spans="1:7" ht="15">
      <c r="A17" s="1" t="s">
        <v>1</v>
      </c>
      <c r="C17" s="16">
        <v>12.85714285714286</v>
      </c>
      <c r="D17" s="17">
        <v>25.714285714285708</v>
      </c>
      <c r="E17" s="18">
        <v>51.42857142857144</v>
      </c>
      <c r="F17" s="12">
        <f>SUM(C17:E17)</f>
        <v>90</v>
      </c>
      <c r="G17" s="44">
        <v>90</v>
      </c>
    </row>
    <row r="18" spans="1:3" ht="15">
      <c r="A18" s="10" t="s">
        <v>2</v>
      </c>
      <c r="B18" s="1" t="s">
        <v>3</v>
      </c>
      <c r="C18" s="1" t="s">
        <v>5</v>
      </c>
    </row>
    <row r="19" spans="1:5" ht="15">
      <c r="A19" s="10">
        <v>1</v>
      </c>
      <c r="B19" s="10">
        <v>2</v>
      </c>
      <c r="C19" s="19">
        <f aca="true" t="shared" si="1" ref="C19:E20">C$17*$B19</f>
        <v>25.71428571428572</v>
      </c>
      <c r="D19" s="20">
        <f t="shared" si="1"/>
        <v>51.428571428571416</v>
      </c>
      <c r="E19" s="21">
        <f t="shared" si="1"/>
        <v>102.85714285714288</v>
      </c>
    </row>
    <row r="20" spans="1:5" ht="15">
      <c r="A20" s="10">
        <v>2</v>
      </c>
      <c r="B20" s="10">
        <v>4</v>
      </c>
      <c r="C20" s="22">
        <f t="shared" si="1"/>
        <v>51.42857142857144</v>
      </c>
      <c r="D20" s="23">
        <f t="shared" si="1"/>
        <v>102.85714285714283</v>
      </c>
      <c r="E20" s="24">
        <f t="shared" si="1"/>
        <v>205.71428571428575</v>
      </c>
    </row>
    <row r="21" spans="1:3" ht="15">
      <c r="A21" s="10" t="s">
        <v>2</v>
      </c>
      <c r="C21" s="1" t="s">
        <v>6</v>
      </c>
    </row>
    <row r="22" spans="1:5" ht="15">
      <c r="A22" s="10">
        <v>1</v>
      </c>
      <c r="C22" s="19">
        <f>C19</f>
        <v>25.71428571428572</v>
      </c>
      <c r="D22" s="20">
        <f>C22+D19</f>
        <v>77.14285714285714</v>
      </c>
      <c r="E22" s="21">
        <f>D22+E19</f>
        <v>180</v>
      </c>
    </row>
    <row r="23" spans="1:5" ht="15">
      <c r="A23" s="10">
        <v>2</v>
      </c>
      <c r="C23" s="22">
        <f>C22+C20</f>
        <v>77.14285714285715</v>
      </c>
      <c r="D23" s="23">
        <f>MAX(C23,D22)+D20</f>
        <v>180</v>
      </c>
      <c r="E23" s="106">
        <f>MAX(D23,E22)+E20</f>
        <v>385.7142857142858</v>
      </c>
    </row>
    <row r="24" spans="3:5" ht="15">
      <c r="C24" s="32"/>
      <c r="D24" s="32"/>
      <c r="E24" s="32"/>
    </row>
    <row r="25" spans="1:5" ht="15">
      <c r="A25" s="15"/>
      <c r="C25" s="107" t="s">
        <v>44</v>
      </c>
      <c r="D25" s="32"/>
      <c r="E25" s="32"/>
    </row>
    <row r="26" spans="3:6" ht="15">
      <c r="C26" s="32"/>
      <c r="D26" s="32"/>
      <c r="E26" s="32"/>
      <c r="F26" s="10" t="s">
        <v>4</v>
      </c>
    </row>
    <row r="27" spans="1:6" ht="15">
      <c r="A27" s="1" t="s">
        <v>1</v>
      </c>
      <c r="C27" s="16">
        <v>38.91891891891895</v>
      </c>
      <c r="D27" s="17">
        <v>29.189189189189182</v>
      </c>
      <c r="E27" s="18">
        <v>21.891891891891873</v>
      </c>
      <c r="F27" s="12">
        <f>SUM(C27:E27)</f>
        <v>90</v>
      </c>
    </row>
    <row r="28" spans="1:5" ht="15">
      <c r="A28" s="10" t="s">
        <v>2</v>
      </c>
      <c r="B28" s="1" t="s">
        <v>3</v>
      </c>
      <c r="C28" s="32" t="s">
        <v>5</v>
      </c>
      <c r="D28" s="32"/>
      <c r="E28" s="32"/>
    </row>
    <row r="29" spans="1:5" ht="15">
      <c r="A29" s="10">
        <v>1</v>
      </c>
      <c r="B29" s="10">
        <v>4</v>
      </c>
      <c r="C29" s="19">
        <f aca="true" t="shared" si="2" ref="C29:E30">C$27*$B29</f>
        <v>155.6756756756758</v>
      </c>
      <c r="D29" s="20">
        <f t="shared" si="2"/>
        <v>116.75675675675673</v>
      </c>
      <c r="E29" s="21">
        <f t="shared" si="2"/>
        <v>87.5675675675675</v>
      </c>
    </row>
    <row r="30" spans="1:5" ht="15">
      <c r="A30" s="10">
        <v>2</v>
      </c>
      <c r="B30" s="10">
        <v>3</v>
      </c>
      <c r="C30" s="22">
        <f t="shared" si="2"/>
        <v>116.75675675675684</v>
      </c>
      <c r="D30" s="23">
        <f t="shared" si="2"/>
        <v>87.56756756756755</v>
      </c>
      <c r="E30" s="24">
        <f t="shared" si="2"/>
        <v>65.67567567567562</v>
      </c>
    </row>
    <row r="31" spans="1:5" ht="15">
      <c r="A31" s="10" t="s">
        <v>2</v>
      </c>
      <c r="C31" s="32" t="s">
        <v>6</v>
      </c>
      <c r="D31" s="32"/>
      <c r="E31" s="32"/>
    </row>
    <row r="32" spans="1:5" ht="15">
      <c r="A32" s="10">
        <v>1</v>
      </c>
      <c r="C32" s="108">
        <f>C22+C29</f>
        <v>181.3899613899615</v>
      </c>
      <c r="D32" s="20">
        <f>C32+D29</f>
        <v>298.14671814671823</v>
      </c>
      <c r="E32" s="21">
        <f>D32+E29</f>
        <v>385.7142857142857</v>
      </c>
    </row>
    <row r="33" spans="1:5" ht="15">
      <c r="A33" s="10">
        <v>2</v>
      </c>
      <c r="C33" s="22">
        <f>C32+C30</f>
        <v>298.14671814671834</v>
      </c>
      <c r="D33" s="23">
        <f>MAX(C33,D32)+D30</f>
        <v>385.7142857142859</v>
      </c>
      <c r="E33" s="24">
        <f>MAX(D33,E32)+E30</f>
        <v>451.3899613899615</v>
      </c>
    </row>
    <row r="34" ht="15">
      <c r="C34" s="62" t="s">
        <v>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1" customWidth="1"/>
    <col min="2" max="2" width="10.57421875" style="1" bestFit="1" customWidth="1"/>
    <col min="3" max="6" width="9.140625" style="1" customWidth="1"/>
    <col min="7" max="7" width="13.28125" style="1" bestFit="1" customWidth="1"/>
    <col min="8" max="16384" width="9.140625" style="1" customWidth="1"/>
  </cols>
  <sheetData>
    <row r="1" spans="1:7" ht="15">
      <c r="A1" s="83" t="s">
        <v>8</v>
      </c>
      <c r="B1" s="84"/>
      <c r="C1" s="85" t="s">
        <v>42</v>
      </c>
      <c r="D1" s="85" t="s">
        <v>49</v>
      </c>
      <c r="E1" s="84"/>
      <c r="F1" s="84"/>
      <c r="G1" s="86"/>
    </row>
    <row r="2" spans="3:7" ht="15">
      <c r="C2" s="85" t="s">
        <v>46</v>
      </c>
      <c r="D2" s="84"/>
      <c r="E2" s="84"/>
      <c r="F2" s="84"/>
      <c r="G2" s="86"/>
    </row>
    <row r="3" spans="3:7" ht="15">
      <c r="C3" s="84"/>
      <c r="D3" s="84"/>
      <c r="E3" s="84"/>
      <c r="F3" s="87" t="s">
        <v>4</v>
      </c>
      <c r="G3" s="88" t="s">
        <v>12</v>
      </c>
    </row>
    <row r="4" spans="1:7" ht="15">
      <c r="A4" s="84"/>
      <c r="B4" s="84" t="s">
        <v>1</v>
      </c>
      <c r="C4" s="89">
        <v>19.999999999999993</v>
      </c>
      <c r="D4" s="90">
        <v>40.00000000000001</v>
      </c>
      <c r="E4" s="91">
        <v>30</v>
      </c>
      <c r="F4" s="92">
        <f>SUM(C4:E4)</f>
        <v>90</v>
      </c>
      <c r="G4" s="93">
        <v>90</v>
      </c>
    </row>
    <row r="5" spans="1:7" ht="15">
      <c r="A5" s="84"/>
      <c r="B5" s="84"/>
      <c r="C5" s="84"/>
      <c r="D5" s="84"/>
      <c r="E5" s="84"/>
      <c r="F5" s="84"/>
      <c r="G5" s="86"/>
    </row>
    <row r="6" spans="1:7" ht="15">
      <c r="A6" s="87" t="s">
        <v>2</v>
      </c>
      <c r="B6" s="84" t="s">
        <v>3</v>
      </c>
      <c r="C6" s="94" t="s">
        <v>5</v>
      </c>
      <c r="D6" s="94"/>
      <c r="E6" s="94"/>
      <c r="F6" s="84"/>
      <c r="G6" s="95"/>
    </row>
    <row r="7" spans="1:7" ht="15">
      <c r="A7" s="87">
        <v>1</v>
      </c>
      <c r="B7" s="87">
        <v>2</v>
      </c>
      <c r="C7" s="96">
        <f aca="true" t="shared" si="0" ref="C7:E9">C$4*$B7</f>
        <v>39.999999999999986</v>
      </c>
      <c r="D7" s="97">
        <f t="shared" si="0"/>
        <v>80.00000000000001</v>
      </c>
      <c r="E7" s="98">
        <f t="shared" si="0"/>
        <v>60</v>
      </c>
      <c r="F7" s="92">
        <f>SUM(C7:E7)</f>
        <v>180</v>
      </c>
      <c r="G7" s="95"/>
    </row>
    <row r="8" spans="1:7" ht="15">
      <c r="A8" s="87">
        <v>2</v>
      </c>
      <c r="B8" s="87">
        <v>4</v>
      </c>
      <c r="C8" s="99">
        <f t="shared" si="0"/>
        <v>79.99999999999997</v>
      </c>
      <c r="D8" s="100">
        <f t="shared" si="0"/>
        <v>160.00000000000003</v>
      </c>
      <c r="E8" s="101">
        <f t="shared" si="0"/>
        <v>120</v>
      </c>
      <c r="F8" s="92">
        <f>SUM(C8:E8)</f>
        <v>360</v>
      </c>
      <c r="G8" s="95"/>
    </row>
    <row r="9" spans="1:7" ht="15">
      <c r="A9" s="87">
        <v>3</v>
      </c>
      <c r="B9" s="87">
        <v>3</v>
      </c>
      <c r="C9" s="102">
        <f t="shared" si="0"/>
        <v>59.99999999999998</v>
      </c>
      <c r="D9" s="103">
        <f t="shared" si="0"/>
        <v>120.00000000000003</v>
      </c>
      <c r="E9" s="104">
        <f t="shared" si="0"/>
        <v>90</v>
      </c>
      <c r="F9" s="92">
        <f>SUM(C9:E9)</f>
        <v>270</v>
      </c>
      <c r="G9" s="95"/>
    </row>
    <row r="10" spans="1:7" ht="15">
      <c r="A10" s="87" t="s">
        <v>2</v>
      </c>
      <c r="B10" s="84"/>
      <c r="C10" s="94" t="s">
        <v>6</v>
      </c>
      <c r="D10" s="94"/>
      <c r="E10" s="94"/>
      <c r="F10" s="84"/>
      <c r="G10" s="95"/>
    </row>
    <row r="11" spans="1:7" ht="15">
      <c r="A11" s="87">
        <v>1</v>
      </c>
      <c r="B11" s="84"/>
      <c r="C11" s="96">
        <f>C7</f>
        <v>39.999999999999986</v>
      </c>
      <c r="D11" s="97">
        <f>C11+D7</f>
        <v>120</v>
      </c>
      <c r="E11" s="98">
        <f>D11+E7</f>
        <v>180</v>
      </c>
      <c r="F11" s="84"/>
      <c r="G11" s="95"/>
    </row>
    <row r="12" spans="1:7" ht="15">
      <c r="A12" s="87">
        <v>2</v>
      </c>
      <c r="B12" s="84"/>
      <c r="C12" s="99">
        <f>C11+C8</f>
        <v>119.99999999999996</v>
      </c>
      <c r="D12" s="100">
        <f>MAX(C12,D11)+D8</f>
        <v>280</v>
      </c>
      <c r="E12" s="101">
        <f>MAX(D12,E11)+E8</f>
        <v>400</v>
      </c>
      <c r="F12" s="84"/>
      <c r="G12" s="95"/>
    </row>
    <row r="13" spans="1:7" ht="15">
      <c r="A13" s="87">
        <v>3</v>
      </c>
      <c r="B13" s="84"/>
      <c r="C13" s="102">
        <f>C12+C9</f>
        <v>179.99999999999994</v>
      </c>
      <c r="D13" s="103">
        <f>MAX(C13,D12)+D9</f>
        <v>400</v>
      </c>
      <c r="E13" s="105">
        <f>MAX(D13,E12)+E9</f>
        <v>490</v>
      </c>
      <c r="F13" s="84"/>
      <c r="G13" s="95"/>
    </row>
    <row r="15" spans="1:3" ht="15">
      <c r="A15" s="83" t="s">
        <v>47</v>
      </c>
      <c r="C15" s="31" t="s">
        <v>43</v>
      </c>
    </row>
    <row r="16" spans="6:7" ht="15">
      <c r="F16" s="10" t="s">
        <v>4</v>
      </c>
      <c r="G16" s="10" t="s">
        <v>12</v>
      </c>
    </row>
    <row r="17" spans="1:7" ht="15">
      <c r="A17" s="1" t="s">
        <v>1</v>
      </c>
      <c r="C17" s="16">
        <v>13</v>
      </c>
      <c r="D17" s="17">
        <v>26</v>
      </c>
      <c r="E17" s="18">
        <v>51</v>
      </c>
      <c r="F17" s="12">
        <f>SUM(C17:E17)</f>
        <v>90</v>
      </c>
      <c r="G17" s="44">
        <v>90</v>
      </c>
    </row>
    <row r="18" spans="1:3" ht="15">
      <c r="A18" s="10" t="s">
        <v>2</v>
      </c>
      <c r="B18" s="1" t="s">
        <v>3</v>
      </c>
      <c r="C18" s="1" t="s">
        <v>5</v>
      </c>
    </row>
    <row r="19" spans="1:5" ht="15">
      <c r="A19" s="10">
        <v>1</v>
      </c>
      <c r="B19" s="10">
        <v>2</v>
      </c>
      <c r="C19" s="19">
        <f aca="true" t="shared" si="1" ref="C19:E20">C$17*$B19</f>
        <v>26</v>
      </c>
      <c r="D19" s="20">
        <f t="shared" si="1"/>
        <v>52</v>
      </c>
      <c r="E19" s="21">
        <f t="shared" si="1"/>
        <v>102</v>
      </c>
    </row>
    <row r="20" spans="1:5" ht="15">
      <c r="A20" s="10">
        <v>2</v>
      </c>
      <c r="B20" s="10">
        <v>4</v>
      </c>
      <c r="C20" s="22">
        <f t="shared" si="1"/>
        <v>52</v>
      </c>
      <c r="D20" s="23">
        <f t="shared" si="1"/>
        <v>104</v>
      </c>
      <c r="E20" s="24">
        <f t="shared" si="1"/>
        <v>204</v>
      </c>
    </row>
    <row r="21" spans="1:3" ht="15">
      <c r="A21" s="10" t="s">
        <v>2</v>
      </c>
      <c r="C21" s="1" t="s">
        <v>6</v>
      </c>
    </row>
    <row r="22" spans="1:5" ht="15">
      <c r="A22" s="10">
        <v>1</v>
      </c>
      <c r="C22" s="19">
        <f>C19</f>
        <v>26</v>
      </c>
      <c r="D22" s="20">
        <f>C22+D19</f>
        <v>78</v>
      </c>
      <c r="E22" s="21">
        <f>D22+E19</f>
        <v>180</v>
      </c>
    </row>
    <row r="23" spans="1:5" ht="15">
      <c r="A23" s="10">
        <v>2</v>
      </c>
      <c r="C23" s="22">
        <f>C22+C20</f>
        <v>78</v>
      </c>
      <c r="D23" s="23">
        <f>MAX(C23,D22)+D20</f>
        <v>182</v>
      </c>
      <c r="E23" s="106">
        <f>MAX(D23,E22)+E20</f>
        <v>386</v>
      </c>
    </row>
    <row r="24" spans="3:5" ht="15">
      <c r="C24" s="32"/>
      <c r="D24" s="32"/>
      <c r="E24" s="32"/>
    </row>
    <row r="25" spans="1:5" ht="15">
      <c r="A25" s="15"/>
      <c r="C25" s="107" t="s">
        <v>44</v>
      </c>
      <c r="D25" s="32"/>
      <c r="E25" s="32"/>
    </row>
    <row r="26" spans="3:6" ht="15">
      <c r="C26" s="32"/>
      <c r="D26" s="32"/>
      <c r="E26" s="32"/>
      <c r="F26" s="10" t="s">
        <v>4</v>
      </c>
    </row>
    <row r="27" spans="1:6" ht="15">
      <c r="A27" s="1" t="s">
        <v>1</v>
      </c>
      <c r="C27" s="16">
        <v>39</v>
      </c>
      <c r="D27" s="17">
        <v>29</v>
      </c>
      <c r="E27" s="18">
        <v>22</v>
      </c>
      <c r="F27" s="12">
        <f>SUM(C27:E27)</f>
        <v>90</v>
      </c>
    </row>
    <row r="28" spans="1:5" ht="15">
      <c r="A28" s="10" t="s">
        <v>2</v>
      </c>
      <c r="B28" s="1" t="s">
        <v>3</v>
      </c>
      <c r="C28" s="32" t="s">
        <v>5</v>
      </c>
      <c r="D28" s="32"/>
      <c r="E28" s="32"/>
    </row>
    <row r="29" spans="1:5" ht="15">
      <c r="A29" s="10">
        <v>1</v>
      </c>
      <c r="B29" s="10">
        <v>4</v>
      </c>
      <c r="C29" s="19">
        <f aca="true" t="shared" si="2" ref="C29:E30">C$27*$B29</f>
        <v>156</v>
      </c>
      <c r="D29" s="20">
        <f t="shared" si="2"/>
        <v>116</v>
      </c>
      <c r="E29" s="21">
        <f t="shared" si="2"/>
        <v>88</v>
      </c>
    </row>
    <row r="30" spans="1:5" ht="15">
      <c r="A30" s="10">
        <v>2</v>
      </c>
      <c r="B30" s="10">
        <v>3</v>
      </c>
      <c r="C30" s="22">
        <f t="shared" si="2"/>
        <v>117</v>
      </c>
      <c r="D30" s="23">
        <f t="shared" si="2"/>
        <v>87</v>
      </c>
      <c r="E30" s="24">
        <f t="shared" si="2"/>
        <v>66</v>
      </c>
    </row>
    <row r="31" spans="1:5" ht="15">
      <c r="A31" s="10" t="s">
        <v>2</v>
      </c>
      <c r="C31" s="32" t="s">
        <v>6</v>
      </c>
      <c r="D31" s="32"/>
      <c r="E31" s="32"/>
    </row>
    <row r="32" spans="1:5" ht="15">
      <c r="A32" s="10">
        <v>1</v>
      </c>
      <c r="C32" s="108">
        <f>C22+C29</f>
        <v>182</v>
      </c>
      <c r="D32" s="20">
        <f>C32+D29</f>
        <v>298</v>
      </c>
      <c r="E32" s="21">
        <f>D32+E29</f>
        <v>386</v>
      </c>
    </row>
    <row r="33" spans="1:5" ht="15">
      <c r="A33" s="10">
        <v>2</v>
      </c>
      <c r="C33" s="22">
        <f>C32+C30</f>
        <v>299</v>
      </c>
      <c r="D33" s="23">
        <f>MAX(C33,D32)+D30</f>
        <v>386</v>
      </c>
      <c r="E33" s="24">
        <f>MAX(D33,E32)+E30</f>
        <v>452</v>
      </c>
    </row>
    <row r="34" ht="15">
      <c r="C34" s="62" t="s">
        <v>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G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10.57421875" style="1" bestFit="1" customWidth="1"/>
    <col min="3" max="6" width="9.140625" style="1" customWidth="1"/>
    <col min="7" max="7" width="13.28125" style="1" bestFit="1" customWidth="1"/>
    <col min="8" max="16384" width="9.140625" style="1" customWidth="1"/>
  </cols>
  <sheetData>
    <row r="1" spans="1:7" ht="15">
      <c r="A1" s="15" t="s">
        <v>9</v>
      </c>
      <c r="C1" s="31" t="s">
        <v>18</v>
      </c>
      <c r="G1" s="52"/>
    </row>
    <row r="2" spans="6:7" ht="15">
      <c r="F2" s="10" t="s">
        <v>4</v>
      </c>
      <c r="G2" s="55" t="s">
        <v>12</v>
      </c>
    </row>
    <row r="3" spans="2:7" ht="15">
      <c r="B3" s="1" t="s">
        <v>1</v>
      </c>
      <c r="C3" s="35">
        <v>24.726720072929073</v>
      </c>
      <c r="D3" s="36">
        <v>29.667680209616734</v>
      </c>
      <c r="E3" s="37">
        <v>35.60559971745421</v>
      </c>
      <c r="F3" s="12">
        <f>SUM(C3:E3)</f>
        <v>90.00000000000001</v>
      </c>
      <c r="G3" s="57">
        <v>90</v>
      </c>
    </row>
    <row r="4" spans="3:7" ht="15">
      <c r="C4" s="38"/>
      <c r="D4" s="38"/>
      <c r="E4" s="38"/>
      <c r="G4" s="52"/>
    </row>
    <row r="5" spans="1:7" ht="15">
      <c r="A5" s="10" t="s">
        <v>2</v>
      </c>
      <c r="B5" s="1" t="s">
        <v>3</v>
      </c>
      <c r="C5" s="38" t="s">
        <v>5</v>
      </c>
      <c r="D5" s="38"/>
      <c r="E5" s="38"/>
      <c r="G5" s="53"/>
    </row>
    <row r="6" spans="1:7" ht="15">
      <c r="A6" s="10">
        <v>1</v>
      </c>
      <c r="B6" s="10">
        <v>3</v>
      </c>
      <c r="C6" s="25">
        <f aca="true" t="shared" si="0" ref="C6:E8">C$3*$B6</f>
        <v>74.18016021878722</v>
      </c>
      <c r="D6" s="26">
        <f t="shared" si="0"/>
        <v>89.0030406288502</v>
      </c>
      <c r="E6" s="11">
        <f t="shared" si="0"/>
        <v>106.81679915236263</v>
      </c>
      <c r="F6" s="12">
        <f>SUM(C6:E6)</f>
        <v>270.00000000000006</v>
      </c>
      <c r="G6" s="53"/>
    </row>
    <row r="7" spans="1:7" ht="15">
      <c r="A7" s="10">
        <v>2</v>
      </c>
      <c r="B7" s="10">
        <v>2</v>
      </c>
      <c r="C7" s="39">
        <f t="shared" si="0"/>
        <v>49.453440145858146</v>
      </c>
      <c r="D7" s="40">
        <f t="shared" si="0"/>
        <v>59.33536041923347</v>
      </c>
      <c r="E7" s="41">
        <f t="shared" si="0"/>
        <v>71.21119943490842</v>
      </c>
      <c r="F7" s="12">
        <f>SUM(C7:E7)</f>
        <v>180.00000000000003</v>
      </c>
      <c r="G7" s="53"/>
    </row>
    <row r="8" spans="1:7" ht="15">
      <c r="A8" s="10">
        <v>3</v>
      </c>
      <c r="B8" s="10">
        <v>4</v>
      </c>
      <c r="C8" s="27">
        <f t="shared" si="0"/>
        <v>98.90688029171629</v>
      </c>
      <c r="D8" s="28">
        <f t="shared" si="0"/>
        <v>118.67072083846693</v>
      </c>
      <c r="E8" s="43">
        <f t="shared" si="0"/>
        <v>142.42239886981685</v>
      </c>
      <c r="F8" s="12">
        <f>SUM(C8:E8)</f>
        <v>360.00000000000006</v>
      </c>
      <c r="G8" s="53"/>
    </row>
    <row r="9" spans="1:7" ht="15">
      <c r="A9" s="10"/>
      <c r="C9" s="38"/>
      <c r="D9" s="38"/>
      <c r="E9" s="38"/>
      <c r="G9" s="54" t="s">
        <v>13</v>
      </c>
    </row>
    <row r="10" spans="1:7" ht="15">
      <c r="A10" s="10" t="s">
        <v>2</v>
      </c>
      <c r="C10" s="38" t="s">
        <v>6</v>
      </c>
      <c r="D10" s="38"/>
      <c r="E10" s="38"/>
      <c r="G10" s="54" t="s">
        <v>14</v>
      </c>
    </row>
    <row r="11" spans="1:7" ht="15">
      <c r="A11" s="10">
        <v>1</v>
      </c>
      <c r="C11" s="25">
        <f>C6</f>
        <v>74.18016021878722</v>
      </c>
      <c r="D11" s="26">
        <f>C11+D6</f>
        <v>163.1832008476374</v>
      </c>
      <c r="E11" s="11">
        <f>D11+E6</f>
        <v>270.00000000000006</v>
      </c>
      <c r="G11" s="56">
        <f>SUM(F6:F8)</f>
        <v>810.0000000000002</v>
      </c>
    </row>
    <row r="12" spans="1:7" ht="15">
      <c r="A12" s="10">
        <v>2</v>
      </c>
      <c r="C12" s="39">
        <f>C11+C7</f>
        <v>123.63360036464536</v>
      </c>
      <c r="D12" s="40">
        <f>MAX(C12,D11)+D7</f>
        <v>222.51856126687088</v>
      </c>
      <c r="E12" s="41">
        <f>MAX(D12,E11)+E7</f>
        <v>341.2111994349085</v>
      </c>
      <c r="G12" s="54" t="s">
        <v>15</v>
      </c>
    </row>
    <row r="13" spans="1:7" ht="15">
      <c r="A13" s="10">
        <v>3</v>
      </c>
      <c r="C13" s="27">
        <f>C12+C8</f>
        <v>222.54048065636164</v>
      </c>
      <c r="D13" s="28">
        <f>MAX(C13,D12)+D8</f>
        <v>341.2112014948286</v>
      </c>
      <c r="E13" s="29">
        <f>MAX(D13,E12)+E8</f>
        <v>483.6336003646454</v>
      </c>
      <c r="G13" s="58">
        <f>(G11-E13)/G11</f>
        <v>0.4029214810313021</v>
      </c>
    </row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10.57421875" style="1" bestFit="1" customWidth="1"/>
    <col min="3" max="6" width="9.140625" style="1" customWidth="1"/>
    <col min="7" max="7" width="13.28125" style="1" bestFit="1" customWidth="1"/>
    <col min="8" max="16384" width="9.140625" style="1" customWidth="1"/>
  </cols>
  <sheetData>
    <row r="1" spans="1:7" ht="15">
      <c r="A1" s="15" t="s">
        <v>9</v>
      </c>
      <c r="C1" s="31" t="s">
        <v>50</v>
      </c>
      <c r="G1" s="52"/>
    </row>
    <row r="2" spans="6:7" ht="15">
      <c r="F2" s="10" t="s">
        <v>4</v>
      </c>
      <c r="G2" s="55" t="s">
        <v>12</v>
      </c>
    </row>
    <row r="3" spans="2:7" ht="15">
      <c r="B3" s="1" t="s">
        <v>1</v>
      </c>
      <c r="C3" s="35">
        <v>25</v>
      </c>
      <c r="D3" s="36">
        <v>30</v>
      </c>
      <c r="E3" s="37">
        <v>35</v>
      </c>
      <c r="F3" s="12">
        <f>SUM(C3:E3)</f>
        <v>90</v>
      </c>
      <c r="G3" s="57">
        <v>90</v>
      </c>
    </row>
    <row r="4" spans="3:7" ht="15">
      <c r="C4" s="38"/>
      <c r="D4" s="38"/>
      <c r="E4" s="38"/>
      <c r="G4" s="52"/>
    </row>
    <row r="5" spans="1:7" ht="15">
      <c r="A5" s="10" t="s">
        <v>2</v>
      </c>
      <c r="B5" s="1" t="s">
        <v>3</v>
      </c>
      <c r="C5" s="38" t="s">
        <v>5</v>
      </c>
      <c r="D5" s="38"/>
      <c r="E5" s="38"/>
      <c r="G5" s="53"/>
    </row>
    <row r="6" spans="1:7" ht="15">
      <c r="A6" s="10">
        <v>1</v>
      </c>
      <c r="B6" s="10">
        <v>3</v>
      </c>
      <c r="C6" s="25">
        <f aca="true" t="shared" si="0" ref="C6:E8">C$3*$B6</f>
        <v>75</v>
      </c>
      <c r="D6" s="26">
        <f t="shared" si="0"/>
        <v>90</v>
      </c>
      <c r="E6" s="11">
        <f t="shared" si="0"/>
        <v>105</v>
      </c>
      <c r="F6" s="12">
        <f>SUM(C6:E6)</f>
        <v>270</v>
      </c>
      <c r="G6" s="53"/>
    </row>
    <row r="7" spans="1:7" ht="15">
      <c r="A7" s="10">
        <v>2</v>
      </c>
      <c r="B7" s="10">
        <v>2</v>
      </c>
      <c r="C7" s="39">
        <f t="shared" si="0"/>
        <v>50</v>
      </c>
      <c r="D7" s="40">
        <f t="shared" si="0"/>
        <v>60</v>
      </c>
      <c r="E7" s="41">
        <f t="shared" si="0"/>
        <v>70</v>
      </c>
      <c r="F7" s="12">
        <f>SUM(C7:E7)</f>
        <v>180</v>
      </c>
      <c r="G7" s="53"/>
    </row>
    <row r="8" spans="1:7" ht="15">
      <c r="A8" s="10">
        <v>3</v>
      </c>
      <c r="B8" s="10">
        <v>4</v>
      </c>
      <c r="C8" s="27">
        <f t="shared" si="0"/>
        <v>100</v>
      </c>
      <c r="D8" s="28">
        <f t="shared" si="0"/>
        <v>120</v>
      </c>
      <c r="E8" s="43">
        <f t="shared" si="0"/>
        <v>140</v>
      </c>
      <c r="F8" s="12">
        <f>SUM(C8:E8)</f>
        <v>360</v>
      </c>
      <c r="G8" s="53"/>
    </row>
    <row r="9" spans="1:7" ht="15">
      <c r="A9" s="10"/>
      <c r="C9" s="38"/>
      <c r="D9" s="38"/>
      <c r="E9" s="38"/>
      <c r="G9" s="54" t="s">
        <v>13</v>
      </c>
    </row>
    <row r="10" spans="1:7" ht="15">
      <c r="A10" s="10" t="s">
        <v>2</v>
      </c>
      <c r="C10" s="38" t="s">
        <v>6</v>
      </c>
      <c r="D10" s="38"/>
      <c r="E10" s="38"/>
      <c r="G10" s="54" t="s">
        <v>14</v>
      </c>
    </row>
    <row r="11" spans="1:7" ht="15">
      <c r="A11" s="10">
        <v>1</v>
      </c>
      <c r="C11" s="25">
        <f>C6</f>
        <v>75</v>
      </c>
      <c r="D11" s="26">
        <f>C11+D6</f>
        <v>165</v>
      </c>
      <c r="E11" s="11">
        <f>D11+E6</f>
        <v>270</v>
      </c>
      <c r="G11" s="56">
        <f>SUM(F6:F8)</f>
        <v>810</v>
      </c>
    </row>
    <row r="12" spans="1:7" ht="15">
      <c r="A12" s="10">
        <v>2</v>
      </c>
      <c r="C12" s="39">
        <f>C11+C7</f>
        <v>125</v>
      </c>
      <c r="D12" s="40">
        <f>MAX(C12,D11)+D7</f>
        <v>225</v>
      </c>
      <c r="E12" s="41">
        <f>MAX(D12,E11)+E7</f>
        <v>340</v>
      </c>
      <c r="G12" s="54" t="s">
        <v>15</v>
      </c>
    </row>
    <row r="13" spans="1:7" ht="15">
      <c r="A13" s="10">
        <v>3</v>
      </c>
      <c r="C13" s="27">
        <f>C12+C8</f>
        <v>225</v>
      </c>
      <c r="D13" s="28">
        <f>MAX(C13,D12)+D8</f>
        <v>345</v>
      </c>
      <c r="E13" s="29">
        <f>MAX(D13,E12)+E8</f>
        <v>485</v>
      </c>
      <c r="G13" s="58">
        <f>(G11-E13)/G11</f>
        <v>0.4012345679012346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Ken.Baker</dc:creator>
  <cp:keywords/>
  <dc:description/>
  <cp:lastModifiedBy>CSA</cp:lastModifiedBy>
  <dcterms:created xsi:type="dcterms:W3CDTF">2009-06-02T00:45:51Z</dcterms:created>
  <dcterms:modified xsi:type="dcterms:W3CDTF">2009-06-03T13:52:08Z</dcterms:modified>
  <cp:category/>
  <cp:version/>
  <cp:contentType/>
  <cp:contentStatus/>
</cp:coreProperties>
</file>