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9930" windowHeight="5100" tabRatio="883"/>
  </bookViews>
  <sheets>
    <sheet name="Staffing" sheetId="11" r:id="rId1"/>
    <sheet name="Staffing2" sheetId="2" r:id="rId2"/>
    <sheet name="CapBud" sheetId="3" r:id="rId3"/>
    <sheet name="CB2" sheetId="4" r:id="rId4"/>
    <sheet name="CB3" sheetId="5" r:id="rId5"/>
    <sheet name="CB4" sheetId="6" r:id="rId6"/>
    <sheet name="SetCover" sheetId="15" r:id="rId7"/>
    <sheet name="SetPack" sheetId="17" r:id="rId8"/>
    <sheet name="Match" sheetId="14" r:id="rId9"/>
    <sheet name="Match2" sheetId="13" r:id="rId10"/>
    <sheet name="Playoffs" sheetId="18" r:id="rId11"/>
    <sheet name="Analysis" sheetId="16" r:id="rId12"/>
  </sheets>
  <definedNames>
    <definedName name="coin_cuttype" localSheetId="0" hidden="1">1</definedName>
    <definedName name="coin_cuttype" localSheetId="1" hidden="1">1</definedName>
    <definedName name="coin_dualtol" localSheetId="0" hidden="1">0.0000001</definedName>
    <definedName name="coin_dualtol" localSheetId="1" hidden="1">0.0000001</definedName>
    <definedName name="coin_heurs" localSheetId="0" hidden="1">1</definedName>
    <definedName name="coin_heurs" localSheetId="1" hidden="1">1</definedName>
    <definedName name="coin_integerpresolve" localSheetId="0" hidden="1">1</definedName>
    <definedName name="coin_integerpresolve" localSheetId="1" hidden="1">1</definedName>
    <definedName name="coin_presolve1" localSheetId="0" hidden="1">1</definedName>
    <definedName name="coin_presolve1" localSheetId="1" hidden="1">1</definedName>
    <definedName name="coin_primaltol" localSheetId="0" hidden="1">0.0000001</definedName>
    <definedName name="coin_primaltol" localSheetId="1" hidden="1">0.0000001</definedName>
    <definedName name="solver_adj" localSheetId="2" hidden="1">CapBud!$B$5:$F$5</definedName>
    <definedName name="solver_adj" localSheetId="3" hidden="1">'CB2'!$B$5:$F$5</definedName>
    <definedName name="solver_adj" localSheetId="4" hidden="1">'CB3'!$B$5:$F$5</definedName>
    <definedName name="solver_adj" localSheetId="5" hidden="1">'CB4'!$B$5:$F$5</definedName>
    <definedName name="solver_adj" localSheetId="8" hidden="1">Match!$B$7:$AC$7</definedName>
    <definedName name="solver_adj" localSheetId="9" hidden="1">Match2!$L$5:$R$5</definedName>
    <definedName name="solver_adj" localSheetId="10" hidden="1">Playoffs!$C$15:$BY$15</definedName>
    <definedName name="solver_adj" localSheetId="6" hidden="1">SetCover!$C$5:$Q$5</definedName>
    <definedName name="solver_adj" localSheetId="7" hidden="1">SetPack!$C$5:$K$5</definedName>
    <definedName name="solver_adj" localSheetId="0" hidden="1">Staffing!$B$5:$H$5</definedName>
    <definedName name="solver_adj" localSheetId="1" hidden="1">Staffing2!$B$5:$H$5</definedName>
    <definedName name="solver_adj_ob" localSheetId="8" hidden="1">1</definedName>
    <definedName name="solver_adj_ob" localSheetId="9" hidden="1">1</definedName>
    <definedName name="solver_adj_ob" localSheetId="10" hidden="1">1</definedName>
    <definedName name="solver_adj_ob" localSheetId="6" hidden="1">1</definedName>
    <definedName name="solver_adj_ob" localSheetId="7" hidden="1">1</definedName>
    <definedName name="solver_adj_ob" localSheetId="0" hidden="1">1</definedName>
    <definedName name="solver_adj_ob" localSheetId="1" hidden="1">1</definedName>
    <definedName name="solver_adj_ob1" localSheetId="8" hidden="1">1</definedName>
    <definedName name="solver_adj_ob1" localSheetId="9" hidden="1">1</definedName>
    <definedName name="solver_adj_ob1" localSheetId="10" hidden="1">1</definedName>
    <definedName name="solver_adj_ob1" localSheetId="0" hidden="1">1</definedName>
    <definedName name="solver_adj_ob2" localSheetId="8" hidden="1">1</definedName>
    <definedName name="solver_adj_ob2" localSheetId="9" hidden="1">1</definedName>
    <definedName name="solver_adj_ob3" localSheetId="8" hidden="1">1</definedName>
    <definedName name="solver_adj_ob3" localSheetId="9" hidden="1">1</definedName>
    <definedName name="solver_adj_ob4" localSheetId="8" hidden="1">1</definedName>
    <definedName name="solver_adj_ob4" localSheetId="9" hidden="1">1</definedName>
    <definedName name="solver_adj_ob5" localSheetId="8" hidden="1">1</definedName>
    <definedName name="solver_adj_ob5" localSheetId="9" hidden="1">1</definedName>
    <definedName name="solver_adj_ob6" localSheetId="8" hidden="1">1</definedName>
    <definedName name="solver_adj_ob6" localSheetId="9" hidden="1">1</definedName>
    <definedName name="solver_adj1" localSheetId="9" hidden="1">Match2!$M$6:$R$6</definedName>
    <definedName name="solver_adj2" localSheetId="9" hidden="1">Match2!$N$7:$R$7</definedName>
    <definedName name="solver_adj3" localSheetId="9" hidden="1">Match2!$O$8:$R$8</definedName>
    <definedName name="solver_adj4" localSheetId="9" hidden="1">Match2!$P$9:$R$9</definedName>
    <definedName name="solver_adj5" localSheetId="9" hidden="1">Match2!$Q$10:$R$10</definedName>
    <definedName name="solver_adj6" localSheetId="9" hidden="1">Match2!$R$11</definedName>
    <definedName name="solver_cha" localSheetId="8" hidden="1">0</definedName>
    <definedName name="solver_cha" localSheetId="9" hidden="1">0</definedName>
    <definedName name="solver_cha" localSheetId="10" hidden="1">0</definedName>
    <definedName name="solver_cha" localSheetId="6" hidden="1">0</definedName>
    <definedName name="solver_cha" localSheetId="7" hidden="1">0</definedName>
    <definedName name="solver_cha" localSheetId="0" hidden="1">0</definedName>
    <definedName name="solver_cha" localSheetId="1" hidden="1">0</definedName>
    <definedName name="solver_chc1" localSheetId="8" hidden="1">0</definedName>
    <definedName name="solver_chc1" localSheetId="9" hidden="1">0</definedName>
    <definedName name="solver_chc1" localSheetId="10" hidden="1">0</definedName>
    <definedName name="solver_chc1" localSheetId="6" hidden="1">0</definedName>
    <definedName name="solver_chc1" localSheetId="7" hidden="1">0</definedName>
    <definedName name="solver_chc1" localSheetId="0" hidden="1">0</definedName>
    <definedName name="solver_chc1" localSheetId="1" hidden="1">0</definedName>
    <definedName name="solver_chc2" localSheetId="8" hidden="1">0</definedName>
    <definedName name="solver_chc2" localSheetId="10" hidden="1">0</definedName>
    <definedName name="solver_chc2" localSheetId="6" hidden="1">0</definedName>
    <definedName name="solver_chc2" localSheetId="7" hidden="1">0</definedName>
    <definedName name="solver_chc2" localSheetId="0" hidden="1">0</definedName>
    <definedName name="solver_chc2" localSheetId="1" hidden="1">0</definedName>
    <definedName name="solver_chc3" localSheetId="10" hidden="1">0</definedName>
    <definedName name="solver_chn" localSheetId="8" hidden="1">4</definedName>
    <definedName name="solver_chn" localSheetId="9" hidden="1">4</definedName>
    <definedName name="solver_chn" localSheetId="10" hidden="1">4</definedName>
    <definedName name="solver_chn" localSheetId="6" hidden="1">4</definedName>
    <definedName name="solver_chn" localSheetId="7" hidden="1">4</definedName>
    <definedName name="solver_chn" localSheetId="0" hidden="1">4</definedName>
    <definedName name="solver_chn" localSheetId="1" hidden="1">4</definedName>
    <definedName name="solver_chp1" localSheetId="8" hidden="1">0</definedName>
    <definedName name="solver_chp1" localSheetId="9" hidden="1">0</definedName>
    <definedName name="solver_chp1" localSheetId="10" hidden="1">0</definedName>
    <definedName name="solver_chp1" localSheetId="6" hidden="1">0</definedName>
    <definedName name="solver_chp1" localSheetId="7" hidden="1">0</definedName>
    <definedName name="solver_chp1" localSheetId="0" hidden="1">0</definedName>
    <definedName name="solver_chp1" localSheetId="1" hidden="1">0</definedName>
    <definedName name="solver_chp2" localSheetId="8" hidden="1">0</definedName>
    <definedName name="solver_chp2" localSheetId="10" hidden="1">0</definedName>
    <definedName name="solver_chp2" localSheetId="6" hidden="1">0</definedName>
    <definedName name="solver_chp2" localSheetId="7" hidden="1">0</definedName>
    <definedName name="solver_chp2" localSheetId="0" hidden="1">0</definedName>
    <definedName name="solver_chp2" localSheetId="1" hidden="1">0</definedName>
    <definedName name="solver_chp3" localSheetId="10" hidden="1">0</definedName>
    <definedName name="solver_cht" localSheetId="8" hidden="1">0</definedName>
    <definedName name="solver_cht" localSheetId="9" hidden="1">0</definedName>
    <definedName name="solver_cht" localSheetId="10" hidden="1">0</definedName>
    <definedName name="solver_cht" localSheetId="6" hidden="1">0</definedName>
    <definedName name="solver_cht" localSheetId="7" hidden="1">0</definedName>
    <definedName name="solver_cht" localSheetId="0" hidden="1">0</definedName>
    <definedName name="solver_cht" localSheetId="1" hidden="1">0</definedName>
    <definedName name="solver_cir1" localSheetId="8" hidden="1">1</definedName>
    <definedName name="solver_cir1" localSheetId="9" hidden="1">1</definedName>
    <definedName name="solver_cir1" localSheetId="10" hidden="1">1</definedName>
    <definedName name="solver_cir1" localSheetId="6" hidden="1">1</definedName>
    <definedName name="solver_cir1" localSheetId="7" hidden="1">1</definedName>
    <definedName name="solver_cir1" localSheetId="0" hidden="1">1</definedName>
    <definedName name="solver_cir1" localSheetId="1" hidden="1">1</definedName>
    <definedName name="solver_cir2" localSheetId="8" hidden="1">1</definedName>
    <definedName name="solver_cir2" localSheetId="10" hidden="1">1</definedName>
    <definedName name="solver_cir2" localSheetId="6" hidden="1">1</definedName>
    <definedName name="solver_cir2" localSheetId="7" hidden="1">1</definedName>
    <definedName name="solver_cir2" localSheetId="0" hidden="1">1</definedName>
    <definedName name="solver_cir2" localSheetId="1" hidden="1">1</definedName>
    <definedName name="solver_cir3" localSheetId="10" hidden="1">1</definedName>
    <definedName name="solver_con" localSheetId="8" hidden="1">" "</definedName>
    <definedName name="solver_con" localSheetId="9" hidden="1">" "</definedName>
    <definedName name="solver_con" localSheetId="10" hidden="1">" "</definedName>
    <definedName name="solver_con" localSheetId="6" hidden="1">" "</definedName>
    <definedName name="solver_con" localSheetId="7" hidden="1">" "</definedName>
    <definedName name="solver_con" localSheetId="0" hidden="1">" "</definedName>
    <definedName name="solver_con" localSheetId="1" hidden="1">" "</definedName>
    <definedName name="solver_con1" localSheetId="8" hidden="1">" "</definedName>
    <definedName name="solver_con1" localSheetId="9" hidden="1">" "</definedName>
    <definedName name="solver_con1" localSheetId="10" hidden="1">" "</definedName>
    <definedName name="solver_con1" localSheetId="6" hidden="1">" "</definedName>
    <definedName name="solver_con1" localSheetId="7" hidden="1">" "</definedName>
    <definedName name="solver_con1" localSheetId="0" hidden="1">" "</definedName>
    <definedName name="solver_con1" localSheetId="1" hidden="1">" "</definedName>
    <definedName name="solver_con2" localSheetId="8" hidden="1">" "</definedName>
    <definedName name="solver_con2" localSheetId="10" hidden="1">" "</definedName>
    <definedName name="solver_con2" localSheetId="6" hidden="1">" "</definedName>
    <definedName name="solver_con2" localSheetId="7" hidden="1">" "</definedName>
    <definedName name="solver_con2" localSheetId="0" hidden="1">" "</definedName>
    <definedName name="solver_con2" localSheetId="1" hidden="1">" "</definedName>
    <definedName name="solver_con3" localSheetId="10" hidden="1">" "</definedName>
    <definedName name="solver_cvg" localSheetId="7" hidden="1">0.0001</definedName>
    <definedName name="solver_dia" localSheetId="8" hidden="1">5</definedName>
    <definedName name="solver_dia" localSheetId="9" hidden="1">5</definedName>
    <definedName name="solver_dia" localSheetId="10" hidden="1">5</definedName>
    <definedName name="solver_dia" localSheetId="6" hidden="1">5</definedName>
    <definedName name="solver_dia" localSheetId="7" hidden="1">5</definedName>
    <definedName name="solver_dia" localSheetId="0" hidden="1">5</definedName>
    <definedName name="solver_dia" localSheetId="1" hidden="1">5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7" hidden="1">2</definedName>
    <definedName name="solver_drv" localSheetId="0" hidden="1">1</definedName>
    <definedName name="solver_drv" localSheetId="1" hidden="1">1</definedName>
    <definedName name="solver_dua" localSheetId="2" hidden="1">1</definedName>
    <definedName name="solver_dua" localSheetId="3" hidden="1">1</definedName>
    <definedName name="solver_dua" localSheetId="4" hidden="1">1</definedName>
    <definedName name="solver_dua" localSheetId="5" hidden="1">1</definedName>
    <definedName name="solver_dua" localSheetId="0" hidden="1">1</definedName>
    <definedName name="solver_dua" localSheetId="1" hidden="1">1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ng" localSheetId="7" hidden="1">2</definedName>
    <definedName name="solver_eng" localSheetId="0" hidden="1">2</definedName>
    <definedName name="solver_eng" localSheetId="1" hidden="1">2</definedName>
    <definedName name="solver_est" localSheetId="7" hidden="1">1</definedName>
    <definedName name="solver_iao" localSheetId="8" hidden="1">0</definedName>
    <definedName name="solver_iao" localSheetId="9" hidden="1">0</definedName>
    <definedName name="solver_iao" localSheetId="10" hidden="1">0</definedName>
    <definedName name="solver_iao" localSheetId="6" hidden="1">0</definedName>
    <definedName name="solver_iao" localSheetId="7" hidden="1">0</definedName>
    <definedName name="solver_iao" localSheetId="0" hidden="1">0</definedName>
    <definedName name="solver_iao" localSheetId="1" hidden="1">0</definedName>
    <definedName name="solver_ibd" localSheetId="2" hidden="1">2</definedName>
    <definedName name="solver_ibd" localSheetId="3" hidden="1">2</definedName>
    <definedName name="solver_ibd" localSheetId="4" hidden="1">2</definedName>
    <definedName name="solver_ibd" localSheetId="5" hidden="1">2</definedName>
    <definedName name="solver_ibd" localSheetId="0" hidden="1">2</definedName>
    <definedName name="solver_ibd" localSheetId="1" hidden="1">2</definedName>
    <definedName name="solver_ifs" localSheetId="0" hidden="1">0</definedName>
    <definedName name="solver_ifs" localSheetId="1" hidden="1">0</definedName>
    <definedName name="solver_int" localSheetId="8" hidden="1">0</definedName>
    <definedName name="solver_int" localSheetId="9" hidden="1">0</definedName>
    <definedName name="solver_int" localSheetId="10" hidden="1">0</definedName>
    <definedName name="solver_int" localSheetId="6" hidden="1">0</definedName>
    <definedName name="solver_int" localSheetId="7" hidden="1">0</definedName>
    <definedName name="solver_int" localSheetId="0" hidden="1">0</definedName>
    <definedName name="solver_int" localSheetId="1" hidden="1">0</definedName>
    <definedName name="solver_irs" localSheetId="8" hidden="1">0</definedName>
    <definedName name="solver_irs" localSheetId="9" hidden="1">0</definedName>
    <definedName name="solver_irs" localSheetId="10" hidden="1">0</definedName>
    <definedName name="solver_irs" localSheetId="6" hidden="1">0</definedName>
    <definedName name="solver_irs" localSheetId="7" hidden="1">0</definedName>
    <definedName name="solver_irs" localSheetId="0" hidden="1">0</definedName>
    <definedName name="solver_irs" localSheetId="1" hidden="1">0</definedName>
    <definedName name="solver_ism" localSheetId="8" hidden="1">0</definedName>
    <definedName name="solver_ism" localSheetId="9" hidden="1">0</definedName>
    <definedName name="solver_ism" localSheetId="10" hidden="1">0</definedName>
    <definedName name="solver_ism" localSheetId="6" hidden="1">0</definedName>
    <definedName name="solver_ism" localSheetId="7" hidden="1">0</definedName>
    <definedName name="solver_ism" localSheetId="0" hidden="1">0</definedName>
    <definedName name="solver_ism" localSheetId="1" hidden="1">0</definedName>
    <definedName name="solver_itr" localSheetId="2" hidden="1">1000</definedName>
    <definedName name="solver_itr" localSheetId="3" hidden="1">1000</definedName>
    <definedName name="solver_itr" localSheetId="4" hidden="1">1000</definedName>
    <definedName name="solver_itr" localSheetId="5" hidden="1">1000</definedName>
    <definedName name="solver_itr" localSheetId="7" hidden="1">2147483647</definedName>
    <definedName name="solver_itr" localSheetId="0" hidden="1">1000</definedName>
    <definedName name="solver_itr" localSheetId="1" hidden="1">1000</definedName>
    <definedName name="solver_kiv" localSheetId="0" hidden="1">2E+30</definedName>
    <definedName name="solver_kiv" localSheetId="1" hidden="1">2E+30</definedName>
    <definedName name="solver_lhs_ob1" localSheetId="8" hidden="1">0</definedName>
    <definedName name="solver_lhs_ob1" localSheetId="9" hidden="1">0</definedName>
    <definedName name="solver_lhs_ob1" localSheetId="10" hidden="1">0</definedName>
    <definedName name="solver_lhs_ob1" localSheetId="6" hidden="1">0</definedName>
    <definedName name="solver_lhs_ob1" localSheetId="7" hidden="1">0</definedName>
    <definedName name="solver_lhs_ob1" localSheetId="0" hidden="1">0</definedName>
    <definedName name="solver_lhs_ob1" localSheetId="1" hidden="1">0</definedName>
    <definedName name="solver_lhs_ob2" localSheetId="8" hidden="1">0</definedName>
    <definedName name="solver_lhs_ob2" localSheetId="10" hidden="1">0</definedName>
    <definedName name="solver_lhs_ob2" localSheetId="6" hidden="1">0</definedName>
    <definedName name="solver_lhs_ob2" localSheetId="7" hidden="1">0</definedName>
    <definedName name="solver_lhs_ob2" localSheetId="0" hidden="1">0</definedName>
    <definedName name="solver_lhs_ob2" localSheetId="1" hidden="1">0</definedName>
    <definedName name="solver_lhs_ob3" localSheetId="10" hidden="1">0</definedName>
    <definedName name="solver_lhs1" localSheetId="2" hidden="1">CapBud!$G$11</definedName>
    <definedName name="solver_lhs1" localSheetId="3" hidden="1">'CB2'!$G$11</definedName>
    <definedName name="solver_lhs1" localSheetId="4" hidden="1">'CB3'!$B$5:$F$5</definedName>
    <definedName name="solver_lhs1" localSheetId="5" hidden="1">'CB4'!$B$5:$F$5</definedName>
    <definedName name="solver_lhs1" localSheetId="8" hidden="1">Match!$AD$13:$AD$20</definedName>
    <definedName name="solver_lhs1" localSheetId="9" hidden="1">Match2!$S$5:$S$12</definedName>
    <definedName name="solver_lhs1" localSheetId="10" hidden="1">Playoffs!$C$15:$BY$15</definedName>
    <definedName name="solver_lhs1" localSheetId="6" hidden="1">SetCover!$R$11:$R$25</definedName>
    <definedName name="solver_lhs1" localSheetId="7" hidden="1">SetPack!$C$5:$K$5</definedName>
    <definedName name="solver_lhs1" localSheetId="0" hidden="1">Staffing!$I$11:$I$17</definedName>
    <definedName name="solver_lhs1" localSheetId="1" hidden="1">Staffing2!$B$5:$H$5</definedName>
    <definedName name="solver_lhs2" localSheetId="2" hidden="1">CapBud!$G$11</definedName>
    <definedName name="solver_lhs2" localSheetId="3" hidden="1">'CB2'!$G$11</definedName>
    <definedName name="solver_lhs2" localSheetId="4" hidden="1">'CB3'!$G$11</definedName>
    <definedName name="solver_lhs2" localSheetId="5" hidden="1">'CB4'!$G$11</definedName>
    <definedName name="solver_lhs2" localSheetId="8" hidden="1">Match!$B$7:$AC$7</definedName>
    <definedName name="solver_lhs2" localSheetId="10" hidden="1">Playoffs!$BZ$18:$BZ$47</definedName>
    <definedName name="solver_lhs2" localSheetId="6" hidden="1">SetCover!$C$5:$Q$5</definedName>
    <definedName name="solver_lhs2" localSheetId="7" hidden="1">SetPack!$L$10:$L$21</definedName>
    <definedName name="solver_lhs2" localSheetId="0" hidden="1">Staffing!$B$5:$H$5</definedName>
    <definedName name="solver_lhs2" localSheetId="1" hidden="1">Staffing2!$I$11:$I$17</definedName>
    <definedName name="solver_lhs3" localSheetId="10" hidden="1">Playoffs!$BZ$49:$BZ$63</definedName>
    <definedName name="solver_lin" localSheetId="2" hidden="1">1</definedName>
    <definedName name="solver_lin" localSheetId="3" hidden="1">1</definedName>
    <definedName name="solver_lin" localSheetId="4" hidden="1">1</definedName>
    <definedName name="solver_lin" localSheetId="5" hidden="1">1</definedName>
    <definedName name="solver_lin" localSheetId="0" hidden="1">1</definedName>
    <definedName name="solver_lin" localSheetId="1" hidden="1">1</definedName>
    <definedName name="solver_mda" localSheetId="8" hidden="1">4</definedName>
    <definedName name="solver_mda" localSheetId="9" hidden="1">4</definedName>
    <definedName name="solver_mda" localSheetId="10" hidden="1">4</definedName>
    <definedName name="solver_mda" localSheetId="6" hidden="1">4</definedName>
    <definedName name="solver_mda" localSheetId="7" hidden="1">4</definedName>
    <definedName name="solver_mda" localSheetId="0" hidden="1">4</definedName>
    <definedName name="solver_mda" localSheetId="1" hidden="1">4</definedName>
    <definedName name="solver_mip" localSheetId="2" hidden="1">1000</definedName>
    <definedName name="solver_mip" localSheetId="3" hidden="1">1000</definedName>
    <definedName name="solver_mip" localSheetId="4" hidden="1">1000</definedName>
    <definedName name="solver_mip" localSheetId="5" hidden="1">1000</definedName>
    <definedName name="solver_mip" localSheetId="7" hidden="1">2147483647</definedName>
    <definedName name="solver_mip" localSheetId="0" hidden="1">1000</definedName>
    <definedName name="solver_mip" localSheetId="1" hidden="1">1000</definedName>
    <definedName name="solver_mni" localSheetId="7" hidden="1">30</definedName>
    <definedName name="solver_mod" localSheetId="8" hidden="1">3</definedName>
    <definedName name="solver_mod" localSheetId="9" hidden="1">3</definedName>
    <definedName name="solver_mod" localSheetId="10" hidden="1">3</definedName>
    <definedName name="solver_mod" localSheetId="6" hidden="1">3</definedName>
    <definedName name="solver_mod" localSheetId="7" hidden="1">3</definedName>
    <definedName name="solver_mod" localSheetId="0" hidden="1">3</definedName>
    <definedName name="solver_mod" localSheetId="1" hidden="1">3</definedName>
    <definedName name="solver_mrt" localSheetId="7" hidden="1">0.075</definedName>
    <definedName name="solver_msl" localSheetId="7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localSheetId="1" hidden="1">1</definedName>
    <definedName name="solver_nod" localSheetId="2" hidden="1">1000</definedName>
    <definedName name="solver_nod" localSheetId="3" hidden="1">1000</definedName>
    <definedName name="solver_nod" localSheetId="4" hidden="1">1000</definedName>
    <definedName name="solver_nod" localSheetId="5" hidden="1">1000</definedName>
    <definedName name="solver_nod" localSheetId="7" hidden="1">2147483647</definedName>
    <definedName name="solver_nod" localSheetId="0" hidden="1">1000</definedName>
    <definedName name="solver_nod" localSheetId="1" hidden="1">1000</definedName>
    <definedName name="solver_ntr" localSheetId="8" hidden="1">0</definedName>
    <definedName name="solver_ntr" localSheetId="9" hidden="1">0</definedName>
    <definedName name="solver_ntr" localSheetId="10" hidden="1">0</definedName>
    <definedName name="solver_ntr" localSheetId="6" hidden="1">0</definedName>
    <definedName name="solver_ntr" localSheetId="7" hidden="1">0</definedName>
    <definedName name="solver_ntr" localSheetId="0" hidden="1">0</definedName>
    <definedName name="solver_ntr" localSheetId="1" hidden="1">0</definedName>
    <definedName name="solver_ntri" hidden="1">1000</definedName>
    <definedName name="solver_num" localSheetId="2" hidden="1">1</definedName>
    <definedName name="solver_num" localSheetId="3" hidden="1">1</definedName>
    <definedName name="solver_num" localSheetId="4" hidden="1">2</definedName>
    <definedName name="solver_num" localSheetId="5" hidden="1">2</definedName>
    <definedName name="solver_num" localSheetId="8" hidden="1">2</definedName>
    <definedName name="solver_num" localSheetId="9" hidden="1">1</definedName>
    <definedName name="solver_num" localSheetId="10" hidden="1">3</definedName>
    <definedName name="solver_num" localSheetId="6" hidden="1">2</definedName>
    <definedName name="solver_num" localSheetId="7" hidden="1">2</definedName>
    <definedName name="solver_num" localSheetId="0" hidden="1">1</definedName>
    <definedName name="solver_num" localSheetId="1" hidden="1">2</definedName>
    <definedName name="solver_nwt" localSheetId="7" hidden="1">1</definedName>
    <definedName name="solver_obc" localSheetId="8" hidden="1">0</definedName>
    <definedName name="solver_obc" localSheetId="9" hidden="1">0</definedName>
    <definedName name="solver_obc" localSheetId="10" hidden="1">0</definedName>
    <definedName name="solver_obc" localSheetId="6" hidden="1">0</definedName>
    <definedName name="solver_obc" localSheetId="7" hidden="1">0</definedName>
    <definedName name="solver_obc" localSheetId="0" hidden="1">0</definedName>
    <definedName name="solver_obc" localSheetId="1" hidden="1">0</definedName>
    <definedName name="solver_obp" localSheetId="8" hidden="1">0</definedName>
    <definedName name="solver_obp" localSheetId="9" hidden="1">0</definedName>
    <definedName name="solver_obp" localSheetId="10" hidden="1">0</definedName>
    <definedName name="solver_obp" localSheetId="6" hidden="1">0</definedName>
    <definedName name="solver_obp" localSheetId="7" hidden="1">0</definedName>
    <definedName name="solver_obp" localSheetId="0" hidden="1">0</definedName>
    <definedName name="solver_obp" localSheetId="1" hidden="1">0</definedName>
    <definedName name="solver_ofx" localSheetId="2" hidden="1">2</definedName>
    <definedName name="solver_ofx" localSheetId="3" hidden="1">2</definedName>
    <definedName name="solver_ofx" localSheetId="4" hidden="1">2</definedName>
    <definedName name="solver_ofx" localSheetId="5" hidden="1">2</definedName>
    <definedName name="solver_ofx" localSheetId="0" hidden="1">2</definedName>
    <definedName name="solver_ofx" localSheetId="1" hidden="1">2</definedName>
    <definedName name="solver_opt" localSheetId="2" hidden="1">CapBud!$G$8</definedName>
    <definedName name="solver_opt" localSheetId="3" hidden="1">'CB2'!$G$8</definedName>
    <definedName name="solver_opt" localSheetId="4" hidden="1">'CB3'!$G$8</definedName>
    <definedName name="solver_opt" localSheetId="5" hidden="1">'CB4'!$G$8</definedName>
    <definedName name="solver_opt" localSheetId="8" hidden="1">Match!$A$10</definedName>
    <definedName name="solver_opt" localSheetId="9" hidden="1">Match2!$K$11</definedName>
    <definedName name="solver_opt" localSheetId="10" hidden="1">Playoffs!$BZ$16</definedName>
    <definedName name="solver_opt" localSheetId="6" hidden="1">SetCover!$R$7</definedName>
    <definedName name="solver_opt" localSheetId="7" hidden="1">SetPack!$L$7</definedName>
    <definedName name="solver_opt" localSheetId="0" hidden="1">Staffing!$I$8</definedName>
    <definedName name="solver_opt" localSheetId="1" hidden="1">Staffing2!$I$8</definedName>
    <definedName name="solver_opt_ob" localSheetId="8" hidden="1">1</definedName>
    <definedName name="solver_opt_ob" localSheetId="9" hidden="1">1</definedName>
    <definedName name="solver_opt_ob" localSheetId="10" hidden="1">1</definedName>
    <definedName name="solver_opt_ob" localSheetId="6" hidden="1">1</definedName>
    <definedName name="solver_opt_ob" localSheetId="7" hidden="1">1</definedName>
    <definedName name="solver_opt_ob" localSheetId="0" hidden="1">1</definedName>
    <definedName name="solver_opt_ob" localSheetId="1" hidden="1">1</definedName>
    <definedName name="solver_piv" localSheetId="2" hidden="1">0.000001</definedName>
    <definedName name="solver_piv" localSheetId="3" hidden="1">0.000001</definedName>
    <definedName name="solver_piv" localSheetId="4" hidden="1">0.000001</definedName>
    <definedName name="solver_piv" localSheetId="5" hidden="1">0.000001</definedName>
    <definedName name="solver_piv" localSheetId="0" hidden="1">0.000001</definedName>
    <definedName name="solver_piv" localSheetId="1" hidden="1">0.000001</definedName>
    <definedName name="solver_pre" localSheetId="2" hidden="1">0.00000001</definedName>
    <definedName name="solver_pre" localSheetId="3" hidden="1">0.00000001</definedName>
    <definedName name="solver_pre" localSheetId="4" hidden="1">0.00000001</definedName>
    <definedName name="solver_pre" localSheetId="5" hidden="1">0.00000001</definedName>
    <definedName name="solver_pre" localSheetId="7" hidden="1">0.000001</definedName>
    <definedName name="solver_pre" localSheetId="0" hidden="1">0.00000001</definedName>
    <definedName name="solver_pre" localSheetId="1" hidden="1">0.00000001</definedName>
    <definedName name="solver_pro" localSheetId="2" hidden="1">2</definedName>
    <definedName name="solver_pro" localSheetId="3" hidden="1">2</definedName>
    <definedName name="solver_pro" localSheetId="4" hidden="1">2</definedName>
    <definedName name="solver_pro" localSheetId="5" hidden="1">2</definedName>
    <definedName name="solver_pro" localSheetId="0" hidden="1">2</definedName>
    <definedName name="solver_pro" localSheetId="1" hidden="1">2</definedName>
    <definedName name="solver_psi" localSheetId="8" hidden="1">0</definedName>
    <definedName name="solver_psi" localSheetId="9" hidden="1">0</definedName>
    <definedName name="solver_psi" localSheetId="10" hidden="1">0</definedName>
    <definedName name="solver_psi" localSheetId="6" hidden="1">0</definedName>
    <definedName name="solver_psi" localSheetId="7" hidden="1">0</definedName>
    <definedName name="solver_psi" localSheetId="0" hidden="1">0</definedName>
    <definedName name="solver_psi" localSheetId="1" hidden="1">0</definedName>
    <definedName name="solver_rbv" localSheetId="7" hidden="1">2</definedName>
    <definedName name="solver_rdp" localSheetId="8" hidden="1">0</definedName>
    <definedName name="solver_rdp" localSheetId="9" hidden="1">0</definedName>
    <definedName name="solver_rdp" localSheetId="10" hidden="1">0</definedName>
    <definedName name="solver_rdp" localSheetId="6" hidden="1">0</definedName>
    <definedName name="solver_rdp" localSheetId="7" hidden="1">0</definedName>
    <definedName name="solver_rdp" localSheetId="0" hidden="1">0</definedName>
    <definedName name="solver_rdp" localSheetId="1" hidden="1">0</definedName>
    <definedName name="solver_red" localSheetId="2" hidden="1">0.000001</definedName>
    <definedName name="solver_red" localSheetId="3" hidden="1">0.000001</definedName>
    <definedName name="solver_red" localSheetId="4" hidden="1">0.000001</definedName>
    <definedName name="solver_red" localSheetId="5" hidden="1">0.000001</definedName>
    <definedName name="solver_red" localSheetId="0" hidden="1">0.000001</definedName>
    <definedName name="solver_red" localSheetId="1" hidden="1">0.000001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5</definedName>
    <definedName name="solver_rel1" localSheetId="8" hidden="1">2</definedName>
    <definedName name="solver_rel1" localSheetId="9" hidden="1">2</definedName>
    <definedName name="solver_rel1" localSheetId="10" hidden="1">5</definedName>
    <definedName name="solver_rel1" localSheetId="6" hidden="1">3</definedName>
    <definedName name="solver_rel1" localSheetId="7" hidden="1">5</definedName>
    <definedName name="solver_rel1" localSheetId="0" hidden="1">3</definedName>
    <definedName name="solver_rel1" localSheetId="1" hidden="1">4</definedName>
    <definedName name="solver_rel2" localSheetId="2" hidden="1">1</definedName>
    <definedName name="solver_rel2" localSheetId="3" hidden="1">1</definedName>
    <definedName name="solver_rel2" localSheetId="4" hidden="1">1</definedName>
    <definedName name="solver_rel2" localSheetId="5" hidden="1">1</definedName>
    <definedName name="solver_rel2" localSheetId="8" hidden="1">5</definedName>
    <definedName name="solver_rel2" localSheetId="10" hidden="1">2</definedName>
    <definedName name="solver_rel2" localSheetId="6" hidden="1">5</definedName>
    <definedName name="solver_rel2" localSheetId="7" hidden="1">1</definedName>
    <definedName name="solver_rel2" localSheetId="0" hidden="1">4</definedName>
    <definedName name="solver_rel2" localSheetId="1" hidden="1">3</definedName>
    <definedName name="solver_rel3" localSheetId="10" hidden="1">2</definedName>
    <definedName name="solver_reo" localSheetId="2" hidden="1">2</definedName>
    <definedName name="solver_reo" localSheetId="3" hidden="1">2</definedName>
    <definedName name="solver_reo" localSheetId="4" hidden="1">2</definedName>
    <definedName name="solver_reo" localSheetId="5" hidden="1">2</definedName>
    <definedName name="solver_reo" localSheetId="0" hidden="1">2</definedName>
    <definedName name="solver_reo" localSheetId="1" hidden="1">2</definedName>
    <definedName name="solver_rep" localSheetId="2" hidden="1">2</definedName>
    <definedName name="solver_rep" localSheetId="3" hidden="1">2</definedName>
    <definedName name="solver_rep" localSheetId="4" hidden="1">2</definedName>
    <definedName name="solver_rep" localSheetId="5" hidden="1">2</definedName>
    <definedName name="solver_rep" localSheetId="0" hidden="1">2</definedName>
    <definedName name="solver_rep" localSheetId="1" hidden="1">2</definedName>
    <definedName name="solver_rhs1" localSheetId="2" hidden="1">CapBud!$I$11</definedName>
    <definedName name="solver_rhs1" localSheetId="3" hidden="1">'CB2'!$I$11</definedName>
    <definedName name="solver_rhs1" localSheetId="4" hidden="1">1</definedName>
    <definedName name="solver_rhs1" localSheetId="5" hidden="1">binary</definedName>
    <definedName name="solver_rhs1" localSheetId="8" hidden="1">Match!$AF$13:$AF$20</definedName>
    <definedName name="solver_rhs1" localSheetId="9" hidden="1">1</definedName>
    <definedName name="solver_rhs1" localSheetId="10" hidden="1">binary</definedName>
    <definedName name="solver_rhs1" localSheetId="6" hidden="1">SetCover!$T$11:$T$25</definedName>
    <definedName name="solver_rhs1" localSheetId="7" hidden="1">binary</definedName>
    <definedName name="solver_rhs1" localSheetId="0" hidden="1">Staffing!$K$11:$K$17</definedName>
    <definedName name="solver_rhs1" localSheetId="1" hidden="1">integer</definedName>
    <definedName name="solver_rhs2" localSheetId="2" hidden="1">CapBud!$I$11</definedName>
    <definedName name="solver_rhs2" localSheetId="3" hidden="1">'CB2'!$I$11</definedName>
    <definedName name="solver_rhs2" localSheetId="4" hidden="1">'CB3'!$I$11</definedName>
    <definedName name="solver_rhs2" localSheetId="5" hidden="1">'CB4'!$I$11</definedName>
    <definedName name="solver_rhs2" localSheetId="8" hidden="1">binary</definedName>
    <definedName name="solver_rhs2" localSheetId="10" hidden="1">1</definedName>
    <definedName name="solver_rhs2" localSheetId="6" hidden="1">binary</definedName>
    <definedName name="solver_rhs2" localSheetId="7" hidden="1">SetPack!$N$10:$N$21</definedName>
    <definedName name="solver_rhs2" localSheetId="0" hidden="1">integer</definedName>
    <definedName name="solver_rhs2" localSheetId="1" hidden="1">Staffing2!$K$11:$K$17</definedName>
    <definedName name="solver_rhs3" localSheetId="10" hidden="1">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8" hidden="1">0</definedName>
    <definedName name="solver_rlx" localSheetId="9" hidden="1">0</definedName>
    <definedName name="solver_rlx" localSheetId="10" hidden="1">0</definedName>
    <definedName name="solver_rlx" localSheetId="6" hidden="1">0</definedName>
    <definedName name="solver_rlx" localSheetId="7" hidden="1">2</definedName>
    <definedName name="solver_rlx" localSheetId="0" hidden="1">0</definedName>
    <definedName name="solver_rlx" localSheetId="1" hidden="1">0</definedName>
    <definedName name="solver_rsd" localSheetId="7" hidden="1">0</definedName>
    <definedName name="solver_rsmp" hidden="1">2</definedName>
    <definedName name="solver_rsp" localSheetId="0" hidden="1">0</definedName>
    <definedName name="solver_rsp" localSheetId="1" hidden="1">0</definedName>
    <definedName name="solver_rtr" localSheetId="8" hidden="1">0</definedName>
    <definedName name="solver_rtr" localSheetId="9" hidden="1">0</definedName>
    <definedName name="solver_rtr" localSheetId="10" hidden="1">0</definedName>
    <definedName name="solver_rtr" localSheetId="6" hidden="1">0</definedName>
    <definedName name="solver_rtr" localSheetId="7" hidden="1">0</definedName>
    <definedName name="solver_rtr" localSheetId="0" hidden="1">0</definedName>
    <definedName name="solver_rtr" localSheetId="1" hidden="1">0</definedName>
    <definedName name="solver_rxc1" localSheetId="8" hidden="1">1</definedName>
    <definedName name="solver_rxc1" localSheetId="9" hidden="1">1</definedName>
    <definedName name="solver_rxc1" localSheetId="10" hidden="1">1</definedName>
    <definedName name="solver_rxc1" localSheetId="6" hidden="1">1</definedName>
    <definedName name="solver_rxc1" localSheetId="7" hidden="1">1</definedName>
    <definedName name="solver_rxc1" localSheetId="0" hidden="1">1</definedName>
    <definedName name="solver_rxc1" localSheetId="1" hidden="1">1</definedName>
    <definedName name="solver_rxc2" localSheetId="8" hidden="1">1</definedName>
    <definedName name="solver_rxc2" localSheetId="10" hidden="1">1</definedName>
    <definedName name="solver_rxc2" localSheetId="6" hidden="1">1</definedName>
    <definedName name="solver_rxc2" localSheetId="7" hidden="1">1</definedName>
    <definedName name="solver_rxc2" localSheetId="0" hidden="1">0</definedName>
    <definedName name="solver_rxc2" localSheetId="1" hidden="1">1</definedName>
    <definedName name="solver_rxc3" localSheetId="10" hidden="1">1</definedName>
    <definedName name="solver_rxv" localSheetId="8" hidden="1">1</definedName>
    <definedName name="solver_rxv" localSheetId="9" hidden="1">1</definedName>
    <definedName name="solver_rxv" localSheetId="10" hidden="1">1</definedName>
    <definedName name="solver_rxv" localSheetId="6" hidden="1">1</definedName>
    <definedName name="solver_rxv" localSheetId="7" hidden="1">1</definedName>
    <definedName name="solver_rxv" localSheetId="0" hidden="1">1</definedName>
    <definedName name="solver_rxv" localSheetId="1" hidden="1">1</definedName>
    <definedName name="solver_rxv1" localSheetId="8" hidden="1">1</definedName>
    <definedName name="solver_rxv1" localSheetId="9" hidden="1">1</definedName>
    <definedName name="solver_rxv2" localSheetId="8" hidden="1">1</definedName>
    <definedName name="solver_rxv2" localSheetId="9" hidden="1">1</definedName>
    <definedName name="solver_rxv3" localSheetId="8" hidden="1">1</definedName>
    <definedName name="solver_rxv3" localSheetId="9" hidden="1">1</definedName>
    <definedName name="solver_rxv4" localSheetId="8" hidden="1">1</definedName>
    <definedName name="solver_rxv4" localSheetId="9" hidden="1">1</definedName>
    <definedName name="solver_rxv5" localSheetId="8" hidden="1">1</definedName>
    <definedName name="solver_rxv5" localSheetId="9" hidden="1">1</definedName>
    <definedName name="solver_rxv6" localSheetId="9" hidden="1">1</definedName>
    <definedName name="solver_scl" localSheetId="2" hidden="1">1</definedName>
    <definedName name="solver_scl" localSheetId="3" hidden="1">1</definedName>
    <definedName name="solver_scl" localSheetId="4" hidden="1">2</definedName>
    <definedName name="solver_scl" localSheetId="5" hidden="1">1</definedName>
    <definedName name="solver_scl" localSheetId="7" hidden="1">2</definedName>
    <definedName name="solver_scl" localSheetId="0" hidden="1">1</definedName>
    <definedName name="solver_scl" localSheetId="1" hidden="1">2</definedName>
    <definedName name="solver_seed" hidden="1">0</definedName>
    <definedName name="solver_sel" localSheetId="8" hidden="1">1</definedName>
    <definedName name="solver_sel" localSheetId="9" hidden="1">1</definedName>
    <definedName name="solver_sel" localSheetId="10" hidden="1">1</definedName>
    <definedName name="solver_sel" localSheetId="6" hidden="1">1</definedName>
    <definedName name="solver_sel" localSheetId="7" hidden="1">1</definedName>
    <definedName name="solver_sel" localSheetId="0" hidden="1">1</definedName>
    <definedName name="solver_sel" localSheetId="1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slv" localSheetId="8" hidden="1">0</definedName>
    <definedName name="solver_slv" localSheetId="9" hidden="1">0</definedName>
    <definedName name="solver_slv" localSheetId="10" hidden="1">0</definedName>
    <definedName name="solver_slv" localSheetId="6" hidden="1">0</definedName>
    <definedName name="solver_slv" localSheetId="7" hidden="1">0</definedName>
    <definedName name="solver_slv" localSheetId="0" hidden="1">0</definedName>
    <definedName name="solver_slv" localSheetId="1" hidden="1">0</definedName>
    <definedName name="solver_slvu" localSheetId="8" hidden="1">0</definedName>
    <definedName name="solver_slvu" localSheetId="9" hidden="1">0</definedName>
    <definedName name="solver_slvu" localSheetId="10" hidden="1">0</definedName>
    <definedName name="solver_slvu" localSheetId="6" hidden="1">0</definedName>
    <definedName name="solver_slvu" localSheetId="7" hidden="1">0</definedName>
    <definedName name="solver_slvu" localSheetId="0" hidden="1">0</definedName>
    <definedName name="solver_slvu" localSheetId="1" hidden="1">0</definedName>
    <definedName name="solver_ssz" localSheetId="7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im" localSheetId="7" hidden="1">2147483647</definedName>
    <definedName name="solver_tim" localSheetId="0" hidden="1">100</definedName>
    <definedName name="solver_tim" localSheetId="1" hidden="1">100</definedName>
    <definedName name="solver_tol" localSheetId="2" hidden="1">0</definedName>
    <definedName name="solver_tol" localSheetId="3" hidden="1">0.05</definedName>
    <definedName name="solver_tol" localSheetId="4" hidden="1">0.05</definedName>
    <definedName name="solver_tol" localSheetId="5" hidden="1">0</definedName>
    <definedName name="solver_tol" localSheetId="7" hidden="1">0</definedName>
    <definedName name="solver_tol" localSheetId="0" hidden="1">0</definedName>
    <definedName name="solver_tol" localSheetId="1" hidden="1">0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typ" localSheetId="8" hidden="1">2</definedName>
    <definedName name="solver_typ" localSheetId="9" hidden="1">2</definedName>
    <definedName name="solver_typ" localSheetId="10" hidden="1">1</definedName>
    <definedName name="solver_typ" localSheetId="6" hidden="1">2</definedName>
    <definedName name="solver_typ" localSheetId="7" hidden="1">1</definedName>
    <definedName name="solver_typ" localSheetId="0" hidden="1">2</definedName>
    <definedName name="solver_typ" localSheetId="1" hidden="1">2</definedName>
    <definedName name="solver_umod" localSheetId="8" hidden="1">1</definedName>
    <definedName name="solver_umod" localSheetId="9" hidden="1">1</definedName>
    <definedName name="solver_umod" localSheetId="10" hidden="1">1</definedName>
    <definedName name="solver_umod" localSheetId="6" hidden="1">1</definedName>
    <definedName name="solver_umod" localSheetId="7" hidden="1">1</definedName>
    <definedName name="solver_umod" localSheetId="0" hidden="1">1</definedName>
    <definedName name="solver_umod" localSheetId="1" hidden="1">1</definedName>
    <definedName name="solver_urs" localSheetId="8" hidden="1">0</definedName>
    <definedName name="solver_urs" localSheetId="9" hidden="1">0</definedName>
    <definedName name="solver_urs" localSheetId="10" hidden="1">0</definedName>
    <definedName name="solver_urs" localSheetId="6" hidden="1">0</definedName>
    <definedName name="solver_urs" localSheetId="7" hidden="1">0</definedName>
    <definedName name="solver_urs" localSheetId="0" hidden="1">0</definedName>
    <definedName name="solver_urs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1" hidden="1">0</definedName>
    <definedName name="solver_var" localSheetId="8" hidden="1">" "</definedName>
    <definedName name="solver_var" localSheetId="9" hidden="1">" "</definedName>
    <definedName name="solver_var" localSheetId="10" hidden="1">" "</definedName>
    <definedName name="solver_var" localSheetId="6" hidden="1">" "</definedName>
    <definedName name="solver_var" localSheetId="7" hidden="1">" "</definedName>
    <definedName name="solver_var" localSheetId="0" hidden="1">" "</definedName>
    <definedName name="solver_var" localSheetId="1" hidden="1">" "</definedName>
    <definedName name="solver_var1" localSheetId="8" hidden="1">" "</definedName>
    <definedName name="solver_var1" localSheetId="9" hidden="1">" "</definedName>
    <definedName name="solver_var2" localSheetId="8" hidden="1">" "</definedName>
    <definedName name="solver_var2" localSheetId="9" hidden="1">" "</definedName>
    <definedName name="solver_var3" localSheetId="8" hidden="1">" "</definedName>
    <definedName name="solver_var3" localSheetId="9" hidden="1">" "</definedName>
    <definedName name="solver_var4" localSheetId="8" hidden="1">" "</definedName>
    <definedName name="solver_var4" localSheetId="9" hidden="1">" "</definedName>
    <definedName name="solver_var5" localSheetId="8" hidden="1">" "</definedName>
    <definedName name="solver_var5" localSheetId="9" hidden="1">" "</definedName>
    <definedName name="solver_var6" localSheetId="9" hidden="1">" "</definedName>
    <definedName name="solver_ver" localSheetId="2" hidden="1">2</definedName>
    <definedName name="solver_ver" localSheetId="3" hidden="1">2</definedName>
    <definedName name="solver_ver" localSheetId="4" hidden="1">2</definedName>
    <definedName name="solver_ver" localSheetId="5" hidden="1">2</definedName>
    <definedName name="solver_ver" localSheetId="8" hidden="1">11</definedName>
    <definedName name="solver_ver" localSheetId="9" hidden="1">11</definedName>
    <definedName name="solver_ver" localSheetId="10" hidden="1">11</definedName>
    <definedName name="solver_ver" localSheetId="6" hidden="1">11</definedName>
    <definedName name="solver_ver" localSheetId="7" hidden="1">3</definedName>
    <definedName name="solver_ver" localSheetId="0" hidden="1">11</definedName>
    <definedName name="solver_ver" localSheetId="1" hidden="1">9</definedName>
    <definedName name="solver_vir" localSheetId="8" hidden="1">1</definedName>
    <definedName name="solver_vir" localSheetId="9" hidden="1">1</definedName>
    <definedName name="solver_vir" localSheetId="10" hidden="1">1</definedName>
    <definedName name="solver_vir" localSheetId="6" hidden="1">1</definedName>
    <definedName name="solver_vir" localSheetId="7" hidden="1">1</definedName>
    <definedName name="solver_vir" localSheetId="0" hidden="1">1</definedName>
    <definedName name="solver_vir" localSheetId="1" hidden="1">1</definedName>
    <definedName name="solver_vir1" localSheetId="8" hidden="1">1</definedName>
    <definedName name="solver_vir1" localSheetId="9" hidden="1">1</definedName>
    <definedName name="solver_vir2" localSheetId="8" hidden="1">1</definedName>
    <definedName name="solver_vir2" localSheetId="9" hidden="1">1</definedName>
    <definedName name="solver_vir3" localSheetId="8" hidden="1">1</definedName>
    <definedName name="solver_vir3" localSheetId="9" hidden="1">1</definedName>
    <definedName name="solver_vir4" localSheetId="8" hidden="1">1</definedName>
    <definedName name="solver_vir4" localSheetId="9" hidden="1">1</definedName>
    <definedName name="solver_vir5" localSheetId="8" hidden="1">1</definedName>
    <definedName name="solver_vir5" localSheetId="9" hidden="1">1</definedName>
    <definedName name="solver_vir6" localSheetId="9" hidden="1">1</definedName>
    <definedName name="solver_vol" localSheetId="8" hidden="1">0</definedName>
    <definedName name="solver_vol" localSheetId="9" hidden="1">0</definedName>
    <definedName name="solver_vol" localSheetId="10" hidden="1">0</definedName>
    <definedName name="solver_vol" localSheetId="6" hidden="1">0</definedName>
    <definedName name="solver_vol" localSheetId="7" hidden="1">0</definedName>
    <definedName name="solver_vol" localSheetId="0" hidden="1">0</definedName>
    <definedName name="solver_vol" localSheetId="1" hidden="1">0</definedName>
    <definedName name="solver_vst" localSheetId="8" hidden="1">0</definedName>
    <definedName name="solver_vst" localSheetId="9" hidden="1">0</definedName>
    <definedName name="solver_vst" localSheetId="10" hidden="1">0</definedName>
    <definedName name="solver_vst" localSheetId="6" hidden="1">0</definedName>
    <definedName name="solver_vst" localSheetId="7" hidden="1">0</definedName>
    <definedName name="solver_vst" localSheetId="0" hidden="1">0</definedName>
    <definedName name="solver_vst" localSheetId="1" hidden="1">0</definedName>
    <definedName name="solver_vst1" localSheetId="8" hidden="1">0</definedName>
    <definedName name="solver_vst1" localSheetId="9" hidden="1">0</definedName>
    <definedName name="solver_vst2" localSheetId="8" hidden="1">0</definedName>
    <definedName name="solver_vst2" localSheetId="9" hidden="1">0</definedName>
    <definedName name="solver_vst3" localSheetId="8" hidden="1">0</definedName>
    <definedName name="solver_vst3" localSheetId="9" hidden="1">0</definedName>
    <definedName name="solver_vst4" localSheetId="8" hidden="1">0</definedName>
    <definedName name="solver_vst4" localSheetId="9" hidden="1">0</definedName>
    <definedName name="solver_vst5" localSheetId="8" hidden="1">0</definedName>
    <definedName name="solver_vst5" localSheetId="9" hidden="1">0</definedName>
    <definedName name="solver_vst6" localSheetId="9" hidden="1">0</definedName>
  </definedNames>
  <calcPr calcId="145621"/>
</workbook>
</file>

<file path=xl/calcChain.xml><?xml version="1.0" encoding="utf-8"?>
<calcChain xmlns="http://schemas.openxmlformats.org/spreadsheetml/2006/main">
  <c r="L18" i="17" l="1"/>
  <c r="L19" i="17"/>
  <c r="L20" i="17"/>
  <c r="L21" i="17"/>
  <c r="A10" i="14" l="1"/>
  <c r="AD14" i="14"/>
  <c r="AD15" i="14"/>
  <c r="AD16" i="14"/>
  <c r="AD17" i="14"/>
  <c r="AD18" i="14"/>
  <c r="AD19" i="14"/>
  <c r="AD20" i="14"/>
  <c r="AD13" i="14"/>
  <c r="Z50" i="16" l="1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A50" i="16" s="1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AA49" i="16" s="1"/>
  <c r="B49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A48" i="16" s="1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AA47" i="16" s="1"/>
  <c r="B47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A46" i="16" s="1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AA45" i="16" s="1"/>
  <c r="B45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A44" i="16" s="1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AA43" i="16" s="1"/>
  <c r="B43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A42" i="16" s="1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AA41" i="16" s="1"/>
  <c r="B41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A40" i="16" s="1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AA39" i="16" s="1"/>
  <c r="B39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Z31" i="16"/>
  <c r="Z36" i="16" s="1"/>
  <c r="Y31" i="16"/>
  <c r="Y36" i="16" s="1"/>
  <c r="X31" i="16"/>
  <c r="X36" i="16" s="1"/>
  <c r="W31" i="16"/>
  <c r="W36" i="16" s="1"/>
  <c r="V31" i="16"/>
  <c r="V36" i="16" s="1"/>
  <c r="U31" i="16"/>
  <c r="U36" i="16" s="1"/>
  <c r="T31" i="16"/>
  <c r="T36" i="16" s="1"/>
  <c r="S31" i="16"/>
  <c r="S36" i="16" s="1"/>
  <c r="R31" i="16"/>
  <c r="R36" i="16" s="1"/>
  <c r="Q31" i="16"/>
  <c r="Q36" i="16" s="1"/>
  <c r="P31" i="16"/>
  <c r="P36" i="16" s="1"/>
  <c r="O31" i="16"/>
  <c r="O36" i="16" s="1"/>
  <c r="N31" i="16"/>
  <c r="N36" i="16" s="1"/>
  <c r="M31" i="16"/>
  <c r="M36" i="16" s="1"/>
  <c r="L31" i="16"/>
  <c r="L36" i="16" s="1"/>
  <c r="K31" i="16"/>
  <c r="K36" i="16" s="1"/>
  <c r="J31" i="16"/>
  <c r="J36" i="16" s="1"/>
  <c r="I31" i="16"/>
  <c r="I36" i="16" s="1"/>
  <c r="H31" i="16"/>
  <c r="H36" i="16" s="1"/>
  <c r="G31" i="16"/>
  <c r="G36" i="16" s="1"/>
  <c r="F31" i="16"/>
  <c r="F36" i="16" s="1"/>
  <c r="E31" i="16"/>
  <c r="E36" i="16" s="1"/>
  <c r="D31" i="16"/>
  <c r="D36" i="16" s="1"/>
  <c r="C31" i="16"/>
  <c r="C36" i="16" s="1"/>
  <c r="B31" i="16"/>
  <c r="B36" i="16" s="1"/>
  <c r="AA38" i="16" s="1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CB63" i="18"/>
  <c r="BZ63" i="18"/>
  <c r="CB62" i="18"/>
  <c r="BZ62" i="18"/>
  <c r="CB61" i="18"/>
  <c r="BZ61" i="18"/>
  <c r="CB60" i="18"/>
  <c r="BZ60" i="18"/>
  <c r="CB59" i="18"/>
  <c r="BZ59" i="18"/>
  <c r="CB58" i="18"/>
  <c r="BZ58" i="18"/>
  <c r="CB57" i="18"/>
  <c r="BZ57" i="18"/>
  <c r="CB56" i="18"/>
  <c r="BZ56" i="18"/>
  <c r="CB55" i="18"/>
  <c r="BZ55" i="18"/>
  <c r="CB54" i="18"/>
  <c r="BZ54" i="18"/>
  <c r="CB53" i="18"/>
  <c r="BZ53" i="18"/>
  <c r="CB52" i="18"/>
  <c r="BZ52" i="18"/>
  <c r="CB51" i="18"/>
  <c r="BZ51" i="18"/>
  <c r="CB50" i="18"/>
  <c r="BZ50" i="18"/>
  <c r="CB49" i="18"/>
  <c r="BZ49" i="18"/>
  <c r="A49" i="18"/>
  <c r="BZ47" i="18"/>
  <c r="BZ46" i="18"/>
  <c r="BZ45" i="18"/>
  <c r="BZ44" i="18"/>
  <c r="BZ43" i="18"/>
  <c r="BZ42" i="18"/>
  <c r="BZ41" i="18"/>
  <c r="BZ40" i="18"/>
  <c r="BZ39" i="18"/>
  <c r="BZ38" i="18"/>
  <c r="BZ37" i="18"/>
  <c r="BZ36" i="18"/>
  <c r="BZ35" i="18"/>
  <c r="BZ34" i="18"/>
  <c r="BZ33" i="18"/>
  <c r="BZ32" i="18"/>
  <c r="BZ31" i="18"/>
  <c r="BZ30" i="18"/>
  <c r="BZ29" i="18"/>
  <c r="BZ28" i="18"/>
  <c r="BZ27" i="18"/>
  <c r="BZ26" i="18"/>
  <c r="BZ25" i="18"/>
  <c r="BZ24" i="18"/>
  <c r="BZ23" i="18"/>
  <c r="BZ22" i="18"/>
  <c r="BZ21" i="18"/>
  <c r="BZ20" i="18"/>
  <c r="BZ19" i="18"/>
  <c r="BZ18" i="18"/>
  <c r="S16" i="18"/>
  <c r="R16" i="18"/>
  <c r="D16" i="18"/>
  <c r="C16" i="18"/>
  <c r="BL14" i="18"/>
  <c r="BM14" i="18" s="1"/>
  <c r="BN14" i="18" s="1"/>
  <c r="BO14" i="18" s="1"/>
  <c r="BP14" i="18" s="1"/>
  <c r="BQ14" i="18" s="1"/>
  <c r="BR14" i="18" s="1"/>
  <c r="BS14" i="18" s="1"/>
  <c r="BT14" i="18" s="1"/>
  <c r="BU14" i="18" s="1"/>
  <c r="BV14" i="18" s="1"/>
  <c r="BW14" i="18" s="1"/>
  <c r="BX14" i="18" s="1"/>
  <c r="BY14" i="18" s="1"/>
  <c r="AX14" i="18"/>
  <c r="AY14" i="18" s="1"/>
  <c r="AZ14" i="18" s="1"/>
  <c r="BA14" i="18" s="1"/>
  <c r="BB14" i="18" s="1"/>
  <c r="BC14" i="18" s="1"/>
  <c r="BD14" i="18" s="1"/>
  <c r="BE14" i="18" s="1"/>
  <c r="BF14" i="18" s="1"/>
  <c r="BG14" i="18" s="1"/>
  <c r="BH14" i="18" s="1"/>
  <c r="BI14" i="18" s="1"/>
  <c r="BJ14" i="18" s="1"/>
  <c r="AW14" i="18"/>
  <c r="AH14" i="18"/>
  <c r="AI14" i="18" s="1"/>
  <c r="AJ14" i="18" s="1"/>
  <c r="AK14" i="18" s="1"/>
  <c r="AL14" i="18" s="1"/>
  <c r="AM14" i="18" s="1"/>
  <c r="AN14" i="18" s="1"/>
  <c r="AO14" i="18" s="1"/>
  <c r="AP14" i="18" s="1"/>
  <c r="AQ14" i="18" s="1"/>
  <c r="AR14" i="18" s="1"/>
  <c r="AS14" i="18" s="1"/>
  <c r="AT14" i="18" s="1"/>
  <c r="AU14" i="18" s="1"/>
  <c r="T14" i="18"/>
  <c r="U14" i="18" s="1"/>
  <c r="V14" i="18" s="1"/>
  <c r="W14" i="18" s="1"/>
  <c r="S14" i="18"/>
  <c r="D14" i="18"/>
  <c r="E14" i="18" s="1"/>
  <c r="F14" i="18" s="1"/>
  <c r="G14" i="18" s="1"/>
  <c r="H14" i="18" s="1"/>
  <c r="B8" i="18"/>
  <c r="E6" i="18"/>
  <c r="B5" i="18"/>
  <c r="B9" i="18" s="1"/>
  <c r="B10" i="18" s="1"/>
  <c r="S12" i="13"/>
  <c r="S11" i="13"/>
  <c r="K11" i="13"/>
  <c r="S10" i="13"/>
  <c r="S9" i="13"/>
  <c r="S8" i="13"/>
  <c r="S7" i="13"/>
  <c r="S6" i="13"/>
  <c r="S5" i="13"/>
  <c r="L17" i="17"/>
  <c r="L16" i="17"/>
  <c r="L15" i="17"/>
  <c r="L14" i="17"/>
  <c r="L13" i="17"/>
  <c r="L12" i="17"/>
  <c r="L11" i="17"/>
  <c r="L10" i="17"/>
  <c r="L7" i="17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7" i="15"/>
  <c r="F13" i="6"/>
  <c r="E13" i="6"/>
  <c r="D13" i="6"/>
  <c r="C13" i="6"/>
  <c r="B13" i="6"/>
  <c r="G11" i="6"/>
  <c r="G8" i="6"/>
  <c r="G11" i="5"/>
  <c r="G8" i="5"/>
  <c r="G11" i="4"/>
  <c r="G8" i="4"/>
  <c r="G11" i="3"/>
  <c r="G8" i="3"/>
  <c r="I17" i="2"/>
  <c r="I16" i="2"/>
  <c r="I15" i="2"/>
  <c r="I14" i="2"/>
  <c r="I13" i="2"/>
  <c r="I12" i="2"/>
  <c r="I11" i="2"/>
  <c r="I8" i="2"/>
  <c r="I17" i="11"/>
  <c r="I16" i="11"/>
  <c r="I15" i="11"/>
  <c r="I14" i="11"/>
  <c r="I13" i="11"/>
  <c r="I12" i="11"/>
  <c r="I11" i="11"/>
  <c r="I8" i="11"/>
  <c r="E5" i="18" l="1"/>
  <c r="A19" i="18"/>
  <c r="E3" i="18"/>
  <c r="I14" i="18"/>
  <c r="J14" i="18" s="1"/>
  <c r="K14" i="18" s="1"/>
  <c r="L14" i="18" s="1"/>
  <c r="M14" i="18" s="1"/>
  <c r="N14" i="18" s="1"/>
  <c r="O14" i="18" s="1"/>
  <c r="H16" i="18"/>
  <c r="E4" i="18"/>
  <c r="W16" i="18"/>
  <c r="X14" i="18"/>
  <c r="Y14" i="18" s="1"/>
  <c r="Z14" i="18" s="1"/>
  <c r="AA14" i="18" s="1"/>
  <c r="AB14" i="18" s="1"/>
  <c r="AC14" i="18" s="1"/>
  <c r="AD14" i="18" s="1"/>
  <c r="AE14" i="18" l="1"/>
  <c r="AD16" i="18"/>
  <c r="O16" i="18"/>
  <c r="P14" i="18"/>
  <c r="BZ16" i="18" l="1"/>
  <c r="Q14" i="18"/>
  <c r="Q16" i="18" s="1"/>
  <c r="P16" i="18"/>
  <c r="AE16" i="18"/>
  <c r="AF14" i="18"/>
  <c r="AF16" i="18" s="1"/>
</calcChain>
</file>

<file path=xl/sharedStrings.xml><?xml version="1.0" encoding="utf-8"?>
<sst xmlns="http://schemas.openxmlformats.org/spreadsheetml/2006/main" count="356" uniqueCount="134">
  <si>
    <t>Decision Variables</t>
  </si>
  <si>
    <t>Objective Function</t>
  </si>
  <si>
    <t>Total</t>
  </si>
  <si>
    <t>Constraints</t>
  </si>
  <si>
    <t>LHS</t>
  </si>
  <si>
    <t>RHS</t>
  </si>
  <si>
    <t>&lt;=</t>
  </si>
  <si>
    <t>&gt;=</t>
  </si>
  <si>
    <t>SU</t>
  </si>
  <si>
    <t>MO</t>
  </si>
  <si>
    <t>TU</t>
  </si>
  <si>
    <t>WE</t>
  </si>
  <si>
    <t>TH</t>
  </si>
  <si>
    <t>FR</t>
  </si>
  <si>
    <t>SA</t>
  </si>
  <si>
    <t>staff</t>
  </si>
  <si>
    <t>Capital Budgeting Model</t>
  </si>
  <si>
    <t>Project no.</t>
  </si>
  <si>
    <t>NPV</t>
  </si>
  <si>
    <t>Budget</t>
  </si>
  <si>
    <t>Expenditures</t>
  </si>
  <si>
    <t>P1</t>
  </si>
  <si>
    <t>P2</t>
  </si>
  <si>
    <t>P3</t>
  </si>
  <si>
    <t>P4</t>
  </si>
  <si>
    <t>P5</t>
  </si>
  <si>
    <t>Accept</t>
  </si>
  <si>
    <t>Staff Scheduling</t>
  </si>
  <si>
    <t>Starting day</t>
  </si>
  <si>
    <t>cost</t>
  </si>
  <si>
    <t>Accept?</t>
  </si>
  <si>
    <t>Matching Problem</t>
  </si>
  <si>
    <t>Conflict data</t>
  </si>
  <si>
    <t xml:space="preserve"> </t>
  </si>
  <si>
    <t>Pairs</t>
  </si>
  <si>
    <t>1,2</t>
  </si>
  <si>
    <t>1,3</t>
  </si>
  <si>
    <t>1,4</t>
  </si>
  <si>
    <t>1,5</t>
  </si>
  <si>
    <t>1,6</t>
  </si>
  <si>
    <t>1,7</t>
  </si>
  <si>
    <t>1,8</t>
  </si>
  <si>
    <t>2,3</t>
  </si>
  <si>
    <t>2,4</t>
  </si>
  <si>
    <t>2,5</t>
  </si>
  <si>
    <t>2,6</t>
  </si>
  <si>
    <t>2,7</t>
  </si>
  <si>
    <t>2,8</t>
  </si>
  <si>
    <t>3,4</t>
  </si>
  <si>
    <t>3,5</t>
  </si>
  <si>
    <t>3,6</t>
  </si>
  <si>
    <t>3,7</t>
  </si>
  <si>
    <t>3,8</t>
  </si>
  <si>
    <t>4,5</t>
  </si>
  <si>
    <t>4,6</t>
  </si>
  <si>
    <t>4,7</t>
  </si>
  <si>
    <t>4,8</t>
  </si>
  <si>
    <t>5,6</t>
  </si>
  <si>
    <t>5,7</t>
  </si>
  <si>
    <t>5,8</t>
  </si>
  <si>
    <t>6,7</t>
  </si>
  <si>
    <t>6,8</t>
  </si>
  <si>
    <t>7,8</t>
  </si>
  <si>
    <t>Conflicts</t>
  </si>
  <si>
    <t>=</t>
  </si>
  <si>
    <t>Time</t>
  </si>
  <si>
    <t>T2</t>
  </si>
  <si>
    <t>T3</t>
  </si>
  <si>
    <t>T4</t>
  </si>
  <si>
    <t>T5</t>
  </si>
  <si>
    <t>T6</t>
  </si>
  <si>
    <t>T7</t>
  </si>
  <si>
    <t>T8</t>
  </si>
  <si>
    <t>T1</t>
  </si>
  <si>
    <t>Total Number of Conflicts</t>
  </si>
  <si>
    <t>Decisions</t>
  </si>
  <si>
    <t>Objective</t>
  </si>
  <si>
    <t>cover 1</t>
  </si>
  <si>
    <t>cover 2</t>
  </si>
  <si>
    <t>cover 3</t>
  </si>
  <si>
    <t>cover 4</t>
  </si>
  <si>
    <t>cover 5</t>
  </si>
  <si>
    <t>cover 6</t>
  </si>
  <si>
    <t>cover 7</t>
  </si>
  <si>
    <t>cover 8</t>
  </si>
  <si>
    <t>cover 9</t>
  </si>
  <si>
    <t>cover 10</t>
  </si>
  <si>
    <t>cover 11</t>
  </si>
  <si>
    <t>cover 12</t>
  </si>
  <si>
    <t>cover 13</t>
  </si>
  <si>
    <t>cover 14</t>
  </si>
  <si>
    <t>Locate?</t>
  </si>
  <si>
    <t>Adjacency Data</t>
  </si>
  <si>
    <t>Number of Locations</t>
  </si>
  <si>
    <t>Set Covering: Deploying Patrols</t>
  </si>
  <si>
    <t>cover 15</t>
  </si>
  <si>
    <t>Sector</t>
  </si>
  <si>
    <t>Site</t>
  </si>
  <si>
    <t>Select?</t>
  </si>
  <si>
    <t>Set Packing: Choosing Sites</t>
  </si>
  <si>
    <t>Truck Dispatching</t>
  </si>
  <si>
    <t>Segment</t>
  </si>
  <si>
    <t>Generator</t>
  </si>
  <si>
    <t>Segment No.</t>
  </si>
  <si>
    <t>Distances</t>
  </si>
  <si>
    <t>Total Distance</t>
  </si>
  <si>
    <t>Selection</t>
  </si>
  <si>
    <t>Set Partitioning: The Matching Problem</t>
  </si>
  <si>
    <t>Playoff Scheduling</t>
  </si>
  <si>
    <t>Week</t>
  </si>
  <si>
    <t>Teams</t>
  </si>
  <si>
    <t>Vbls</t>
  </si>
  <si>
    <t>Divisions</t>
  </si>
  <si>
    <t>Con</t>
  </si>
  <si>
    <t>Teams per</t>
  </si>
  <si>
    <t>Con1</t>
  </si>
  <si>
    <t>Team</t>
  </si>
  <si>
    <t>Times w/i</t>
  </si>
  <si>
    <t>Con2</t>
  </si>
  <si>
    <t>Times out</t>
  </si>
  <si>
    <t>Div Games</t>
  </si>
  <si>
    <t>NonDiv Games</t>
  </si>
  <si>
    <t>Total weeks</t>
  </si>
  <si>
    <t>Variables</t>
  </si>
  <si>
    <t>1 game/week per team</t>
  </si>
  <si>
    <t>Course 1</t>
  </si>
  <si>
    <t>Course 2</t>
  </si>
  <si>
    <t>Course 3</t>
  </si>
  <si>
    <t>Course 4</t>
  </si>
  <si>
    <t>Course 5</t>
  </si>
  <si>
    <t>Course 6</t>
  </si>
  <si>
    <t>Course 7</t>
  </si>
  <si>
    <t>Course 8</t>
  </si>
  <si>
    <t>Pairs in Conflict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</si>
</sst>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0_);\(0.00\)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5" borderId="7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5" borderId="7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0" xfId="0" applyFont="1" applyBorder="1"/>
    <xf numFmtId="1" fontId="3" fillId="2" borderId="1" xfId="0" applyNumberFormat="1" applyFont="1" applyFill="1" applyBorder="1"/>
    <xf numFmtId="1" fontId="3" fillId="2" borderId="2" xfId="0" applyNumberFormat="1" applyFont="1" applyFill="1" applyBorder="1"/>
    <xf numFmtId="1" fontId="3" fillId="2" borderId="3" xfId="0" applyNumberFormat="1" applyFont="1" applyFill="1" applyBorder="1"/>
    <xf numFmtId="0" fontId="3" fillId="3" borderId="7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/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3" fillId="0" borderId="0" xfId="0" applyNumberFormat="1" applyFont="1"/>
    <xf numFmtId="0" fontId="3" fillId="0" borderId="7" xfId="0" applyFont="1" applyBorder="1"/>
    <xf numFmtId="165" fontId="3" fillId="3" borderId="7" xfId="1" applyNumberFormat="1" applyFont="1" applyFill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Fill="1" applyBorder="1"/>
    <xf numFmtId="164" fontId="3" fillId="3" borderId="7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15" xfId="0" applyFont="1" applyBorder="1"/>
    <xf numFmtId="0" fontId="8" fillId="0" borderId="9" xfId="0" applyFont="1" applyBorder="1"/>
    <xf numFmtId="0" fontId="9" fillId="0" borderId="9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6" borderId="7" xfId="0" applyFont="1" applyFill="1" applyBorder="1"/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7"/>
  <sheetViews>
    <sheetView tabSelected="1" workbookViewId="0">
      <selection activeCell="I8" sqref="I8"/>
    </sheetView>
  </sheetViews>
  <sheetFormatPr defaultColWidth="10.7109375" defaultRowHeight="15" x14ac:dyDescent="0.25"/>
  <cols>
    <col min="1" max="1" width="21.42578125" style="2" customWidth="1"/>
    <col min="2" max="8" width="5.85546875" style="2" customWidth="1"/>
    <col min="9" max="9" width="9.140625" style="2" customWidth="1"/>
    <col min="10" max="10" width="4.85546875" style="2" customWidth="1"/>
    <col min="11" max="11" width="7.85546875" style="2" customWidth="1"/>
    <col min="12" max="15" width="8.7109375" style="2" customWidth="1"/>
    <col min="16" max="16384" width="10.7109375" style="2"/>
  </cols>
  <sheetData>
    <row r="1" spans="1:12" x14ac:dyDescent="0.25">
      <c r="A1" s="1" t="s">
        <v>27</v>
      </c>
      <c r="J1" s="3"/>
    </row>
    <row r="2" spans="1:12" x14ac:dyDescent="0.25">
      <c r="J2" s="3"/>
    </row>
    <row r="3" spans="1:12" x14ac:dyDescent="0.25">
      <c r="A3" s="1" t="s">
        <v>0</v>
      </c>
      <c r="B3" s="2" t="s">
        <v>28</v>
      </c>
      <c r="J3" s="3"/>
    </row>
    <row r="4" spans="1:12" x14ac:dyDescent="0.25">
      <c r="A4" s="1"/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J4" s="3"/>
    </row>
    <row r="5" spans="1:12" x14ac:dyDescent="0.25">
      <c r="A5" s="56" t="s">
        <v>15</v>
      </c>
      <c r="B5" s="63">
        <v>11</v>
      </c>
      <c r="C5" s="64">
        <v>3.6666666666666665</v>
      </c>
      <c r="D5" s="64">
        <v>0</v>
      </c>
      <c r="E5" s="64">
        <v>1.6666666666666665</v>
      </c>
      <c r="F5" s="64">
        <v>0</v>
      </c>
      <c r="G5" s="64">
        <v>2.6666666666666665</v>
      </c>
      <c r="H5" s="65">
        <v>0.66666666666666696</v>
      </c>
      <c r="J5" s="3"/>
    </row>
    <row r="6" spans="1:12" x14ac:dyDescent="0.25">
      <c r="A6" s="1"/>
      <c r="B6" s="1"/>
      <c r="C6" s="1"/>
      <c r="D6" s="1"/>
      <c r="E6" s="1"/>
      <c r="F6" s="1"/>
      <c r="G6" s="1"/>
      <c r="H6" s="1"/>
      <c r="J6" s="3"/>
    </row>
    <row r="7" spans="1:12" x14ac:dyDescent="0.25">
      <c r="A7" s="1" t="s">
        <v>1</v>
      </c>
      <c r="I7" s="77" t="s">
        <v>2</v>
      </c>
      <c r="J7" s="77"/>
    </row>
    <row r="8" spans="1:12" x14ac:dyDescent="0.25">
      <c r="A8" s="56" t="s">
        <v>29</v>
      </c>
      <c r="B8" s="2">
        <v>440</v>
      </c>
      <c r="C8" s="2">
        <v>400</v>
      </c>
      <c r="D8" s="2">
        <v>440</v>
      </c>
      <c r="E8" s="2">
        <v>470</v>
      </c>
      <c r="F8" s="2">
        <v>470</v>
      </c>
      <c r="G8" s="2">
        <v>470</v>
      </c>
      <c r="H8" s="2">
        <v>470</v>
      </c>
      <c r="I8" s="76">
        <f>SUMPRODUCT($B$5:$H$5,B8:H8)</f>
        <v>8656.6666666666661</v>
      </c>
      <c r="J8" s="3"/>
    </row>
    <row r="9" spans="1:12" x14ac:dyDescent="0.25">
      <c r="A9" s="1"/>
      <c r="J9" s="3"/>
    </row>
    <row r="10" spans="1:12" x14ac:dyDescent="0.25">
      <c r="A10" s="1" t="s">
        <v>3</v>
      </c>
      <c r="I10" s="45" t="s">
        <v>4</v>
      </c>
      <c r="J10" s="77"/>
      <c r="K10" s="45" t="s">
        <v>5</v>
      </c>
    </row>
    <row r="11" spans="1:12" x14ac:dyDescent="0.25">
      <c r="A11" s="3" t="s">
        <v>8</v>
      </c>
      <c r="B11" s="2">
        <v>1</v>
      </c>
      <c r="C11" s="2">
        <v>0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">
        <f t="shared" ref="I11:I17" si="0">SUMPRODUCT($B$5:$H$5,B11:H11)</f>
        <v>16</v>
      </c>
      <c r="J11" s="3" t="s">
        <v>7</v>
      </c>
      <c r="K11" s="10">
        <v>16</v>
      </c>
    </row>
    <row r="12" spans="1:12" x14ac:dyDescent="0.25">
      <c r="A12" s="3" t="s">
        <v>9</v>
      </c>
      <c r="B12" s="2">
        <v>1</v>
      </c>
      <c r="C12" s="2">
        <v>1</v>
      </c>
      <c r="D12" s="2">
        <v>0</v>
      </c>
      <c r="E12" s="2">
        <v>0</v>
      </c>
      <c r="F12" s="2">
        <v>1</v>
      </c>
      <c r="G12" s="2">
        <v>1</v>
      </c>
      <c r="H12" s="2">
        <v>1</v>
      </c>
      <c r="I12" s="2">
        <f t="shared" si="0"/>
        <v>18</v>
      </c>
      <c r="J12" s="3" t="s">
        <v>7</v>
      </c>
      <c r="K12" s="11">
        <v>18</v>
      </c>
    </row>
    <row r="13" spans="1:12" x14ac:dyDescent="0.25">
      <c r="A13" s="3" t="s">
        <v>10</v>
      </c>
      <c r="B13" s="2">
        <v>1</v>
      </c>
      <c r="C13" s="2">
        <v>1</v>
      </c>
      <c r="D13" s="2">
        <v>1</v>
      </c>
      <c r="E13" s="2">
        <v>0</v>
      </c>
      <c r="F13" s="2">
        <v>0</v>
      </c>
      <c r="G13" s="2">
        <v>1</v>
      </c>
      <c r="H13" s="2">
        <v>1</v>
      </c>
      <c r="I13" s="2">
        <f t="shared" si="0"/>
        <v>18</v>
      </c>
      <c r="J13" s="3" t="s">
        <v>7</v>
      </c>
      <c r="K13" s="11">
        <v>18</v>
      </c>
    </row>
    <row r="14" spans="1:12" x14ac:dyDescent="0.25">
      <c r="A14" s="3" t="s">
        <v>11</v>
      </c>
      <c r="B14" s="2">
        <v>1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1</v>
      </c>
      <c r="I14" s="2">
        <f t="shared" si="0"/>
        <v>17</v>
      </c>
      <c r="J14" s="3" t="s">
        <v>7</v>
      </c>
      <c r="K14" s="11">
        <v>17</v>
      </c>
    </row>
    <row r="15" spans="1:12" x14ac:dyDescent="0.25">
      <c r="A15" s="3" t="s">
        <v>12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0</v>
      </c>
      <c r="H15" s="2">
        <v>0</v>
      </c>
      <c r="I15" s="2">
        <f t="shared" si="0"/>
        <v>16.333333333333332</v>
      </c>
      <c r="J15" s="3" t="s">
        <v>7</v>
      </c>
      <c r="K15" s="78">
        <v>15</v>
      </c>
      <c r="L15" s="56"/>
    </row>
    <row r="16" spans="1:12" x14ac:dyDescent="0.25">
      <c r="A16" s="3" t="s">
        <v>13</v>
      </c>
      <c r="B16" s="2">
        <v>0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0</v>
      </c>
      <c r="I16" s="2">
        <f t="shared" si="0"/>
        <v>8</v>
      </c>
      <c r="J16" s="3" t="s">
        <v>7</v>
      </c>
      <c r="K16" s="11">
        <v>8</v>
      </c>
    </row>
    <row r="17" spans="1:11" x14ac:dyDescent="0.25">
      <c r="A17" s="3" t="s">
        <v>14</v>
      </c>
      <c r="B17" s="2">
        <v>0</v>
      </c>
      <c r="C17" s="2">
        <v>0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f t="shared" si="0"/>
        <v>5</v>
      </c>
      <c r="J17" s="3" t="s">
        <v>7</v>
      </c>
      <c r="K17" s="79">
        <v>5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F12"/>
  <sheetViews>
    <sheetView workbookViewId="0">
      <selection activeCell="K11" sqref="K11"/>
    </sheetView>
  </sheetViews>
  <sheetFormatPr defaultColWidth="8.85546875" defaultRowHeight="15" x14ac:dyDescent="0.25"/>
  <cols>
    <col min="1" max="1" width="3.7109375" style="2" customWidth="1"/>
    <col min="2" max="2" width="4.7109375" style="2" customWidth="1"/>
    <col min="3" max="10" width="3.7109375" style="2" customWidth="1"/>
    <col min="11" max="11" width="8.7109375" style="2" bestFit="1" customWidth="1"/>
    <col min="12" max="31" width="3.7109375" style="2" customWidth="1"/>
    <col min="32" max="32" width="3.7109375" style="3" customWidth="1"/>
    <col min="33" max="256" width="3.7109375" style="2" customWidth="1"/>
    <col min="257" max="16384" width="8.85546875" style="2"/>
  </cols>
  <sheetData>
    <row r="1" spans="1:19" x14ac:dyDescent="0.25">
      <c r="A1" s="1" t="s">
        <v>31</v>
      </c>
    </row>
    <row r="3" spans="1:19" x14ac:dyDescent="0.25">
      <c r="A3" s="5" t="s">
        <v>32</v>
      </c>
      <c r="B3" s="13"/>
      <c r="K3" s="2" t="s">
        <v>75</v>
      </c>
    </row>
    <row r="4" spans="1:19" x14ac:dyDescent="0.25">
      <c r="B4" s="14" t="s">
        <v>65</v>
      </c>
      <c r="C4" s="15" t="s">
        <v>66</v>
      </c>
      <c r="D4" s="15" t="s">
        <v>67</v>
      </c>
      <c r="E4" s="15" t="s">
        <v>68</v>
      </c>
      <c r="F4" s="15" t="s">
        <v>69</v>
      </c>
      <c r="G4" s="15" t="s">
        <v>70</v>
      </c>
      <c r="H4" s="15" t="s">
        <v>71</v>
      </c>
      <c r="I4" s="16" t="s">
        <v>72</v>
      </c>
    </row>
    <row r="5" spans="1:19" x14ac:dyDescent="0.25">
      <c r="B5" s="17" t="s">
        <v>73</v>
      </c>
      <c r="C5" s="18">
        <v>20</v>
      </c>
      <c r="D5" s="18">
        <v>15</v>
      </c>
      <c r="E5" s="18">
        <v>18</v>
      </c>
      <c r="F5" s="18">
        <v>14</v>
      </c>
      <c r="G5" s="18">
        <v>16</v>
      </c>
      <c r="H5" s="18">
        <v>11</v>
      </c>
      <c r="I5" s="19">
        <v>8</v>
      </c>
      <c r="L5" s="30">
        <v>0</v>
      </c>
      <c r="M5" s="27">
        <v>0</v>
      </c>
      <c r="N5" s="27">
        <v>0</v>
      </c>
      <c r="O5" s="27">
        <v>1</v>
      </c>
      <c r="P5" s="27">
        <v>0</v>
      </c>
      <c r="Q5" s="27">
        <v>0</v>
      </c>
      <c r="R5" s="28">
        <v>0</v>
      </c>
      <c r="S5" s="2">
        <f>SUM(L5:R5)</f>
        <v>1</v>
      </c>
    </row>
    <row r="6" spans="1:19" x14ac:dyDescent="0.25">
      <c r="B6" s="17" t="s">
        <v>66</v>
      </c>
      <c r="C6" s="18" t="s">
        <v>33</v>
      </c>
      <c r="D6" s="18">
        <v>26</v>
      </c>
      <c r="E6" s="18">
        <v>32</v>
      </c>
      <c r="F6" s="18">
        <v>29</v>
      </c>
      <c r="G6" s="18">
        <v>19</v>
      </c>
      <c r="H6" s="18">
        <v>14</v>
      </c>
      <c r="I6" s="19">
        <v>18</v>
      </c>
      <c r="L6" s="29"/>
      <c r="M6" s="24">
        <v>0</v>
      </c>
      <c r="N6" s="24">
        <v>0</v>
      </c>
      <c r="O6" s="24">
        <v>0</v>
      </c>
      <c r="P6" s="24">
        <v>1</v>
      </c>
      <c r="Q6" s="24">
        <v>0</v>
      </c>
      <c r="R6" s="25">
        <v>0</v>
      </c>
      <c r="S6" s="2">
        <f>L5+SUM(M6:R6)</f>
        <v>1</v>
      </c>
    </row>
    <row r="7" spans="1:19" x14ac:dyDescent="0.25">
      <c r="B7" s="17" t="s">
        <v>67</v>
      </c>
      <c r="C7" s="18" t="s">
        <v>33</v>
      </c>
      <c r="D7" s="18" t="s">
        <v>33</v>
      </c>
      <c r="E7" s="18">
        <v>40</v>
      </c>
      <c r="F7" s="18">
        <v>32</v>
      </c>
      <c r="G7" s="18">
        <v>29</v>
      </c>
      <c r="H7" s="18">
        <v>26</v>
      </c>
      <c r="I7" s="19">
        <v>20</v>
      </c>
      <c r="L7" s="18"/>
      <c r="M7" s="29"/>
      <c r="N7" s="24">
        <v>0</v>
      </c>
      <c r="O7" s="24">
        <v>0</v>
      </c>
      <c r="P7" s="24">
        <v>0</v>
      </c>
      <c r="Q7" s="24">
        <v>0</v>
      </c>
      <c r="R7" s="25">
        <v>1</v>
      </c>
      <c r="S7" s="2">
        <f>SUM(M5:M6)+SUM(N7:R7)</f>
        <v>1</v>
      </c>
    </row>
    <row r="8" spans="1:19" x14ac:dyDescent="0.25">
      <c r="B8" s="17" t="s">
        <v>68</v>
      </c>
      <c r="C8" s="18" t="s">
        <v>33</v>
      </c>
      <c r="D8" s="18" t="s">
        <v>33</v>
      </c>
      <c r="E8" s="18" t="s">
        <v>33</v>
      </c>
      <c r="F8" s="18">
        <v>35</v>
      </c>
      <c r="G8" s="18">
        <v>31</v>
      </c>
      <c r="H8" s="18">
        <v>23</v>
      </c>
      <c r="I8" s="19">
        <v>26</v>
      </c>
      <c r="L8" s="18"/>
      <c r="M8" s="18"/>
      <c r="N8" s="29"/>
      <c r="O8" s="24">
        <v>0</v>
      </c>
      <c r="P8" s="24">
        <v>0</v>
      </c>
      <c r="Q8" s="24">
        <v>1</v>
      </c>
      <c r="R8" s="25">
        <v>0</v>
      </c>
      <c r="S8" s="2">
        <f>SUM(N5:N7)+SUM(O8:R8)</f>
        <v>1</v>
      </c>
    </row>
    <row r="9" spans="1:19" x14ac:dyDescent="0.25">
      <c r="B9" s="17" t="s">
        <v>69</v>
      </c>
      <c r="C9" s="18" t="s">
        <v>33</v>
      </c>
      <c r="D9" s="18" t="s">
        <v>33</v>
      </c>
      <c r="E9" s="18" t="s">
        <v>33</v>
      </c>
      <c r="F9" s="18" t="s">
        <v>33</v>
      </c>
      <c r="G9" s="18">
        <v>31</v>
      </c>
      <c r="H9" s="18">
        <v>26</v>
      </c>
      <c r="I9" s="19">
        <v>27</v>
      </c>
      <c r="L9" s="18"/>
      <c r="M9" s="18"/>
      <c r="N9" s="18"/>
      <c r="O9" s="29"/>
      <c r="P9" s="24">
        <v>0</v>
      </c>
      <c r="Q9" s="24">
        <v>0</v>
      </c>
      <c r="R9" s="25">
        <v>0</v>
      </c>
      <c r="S9" s="2">
        <f>SUM(O5:O8)+SUM(P9:R9)</f>
        <v>1</v>
      </c>
    </row>
    <row r="10" spans="1:19" x14ac:dyDescent="0.25">
      <c r="B10" s="17" t="s">
        <v>70</v>
      </c>
      <c r="C10" s="18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>
        <v>27</v>
      </c>
      <c r="I10" s="19">
        <v>31</v>
      </c>
      <c r="K10" s="2" t="s">
        <v>76</v>
      </c>
      <c r="L10" s="18"/>
      <c r="M10" s="18"/>
      <c r="N10" s="18"/>
      <c r="O10" s="18"/>
      <c r="P10" s="29"/>
      <c r="Q10" s="24">
        <v>0</v>
      </c>
      <c r="R10" s="25">
        <v>0</v>
      </c>
      <c r="S10" s="2">
        <f>SUM(P5:P9)+SUM(Q10:R10)</f>
        <v>1</v>
      </c>
    </row>
    <row r="11" spans="1:19" x14ac:dyDescent="0.25">
      <c r="B11" s="20" t="s">
        <v>71</v>
      </c>
      <c r="C11" s="21" t="s">
        <v>33</v>
      </c>
      <c r="D11" s="21" t="s">
        <v>33</v>
      </c>
      <c r="E11" s="21" t="s">
        <v>33</v>
      </c>
      <c r="F11" s="21" t="s">
        <v>33</v>
      </c>
      <c r="G11" s="21" t="s">
        <v>33</v>
      </c>
      <c r="H11" s="21" t="s">
        <v>33</v>
      </c>
      <c r="I11" s="22">
        <v>26</v>
      </c>
      <c r="K11" s="23">
        <f>SUMPRODUCT(C5:I11,L5:R11)</f>
        <v>76</v>
      </c>
      <c r="L11" s="21"/>
      <c r="M11" s="21"/>
      <c r="N11" s="21"/>
      <c r="O11" s="21"/>
      <c r="P11" s="21"/>
      <c r="Q11" s="16"/>
      <c r="R11" s="26">
        <v>0</v>
      </c>
      <c r="S11" s="2">
        <f>SUM(Q5:Q10)+SUM(R11)</f>
        <v>1</v>
      </c>
    </row>
    <row r="12" spans="1:19" x14ac:dyDescent="0.25">
      <c r="S12" s="2">
        <f>SUM(R5:R11)</f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C63"/>
  <sheetViews>
    <sheetView zoomScaleNormal="100" workbookViewId="0">
      <selection activeCell="C1" sqref="C1"/>
    </sheetView>
  </sheetViews>
  <sheetFormatPr defaultColWidth="8.85546875" defaultRowHeight="11.45" customHeight="1" x14ac:dyDescent="0.2"/>
  <cols>
    <col min="1" max="1" width="10.28515625" style="83" customWidth="1"/>
    <col min="2" max="2" width="11.5703125" style="82" customWidth="1"/>
    <col min="3" max="3" width="2.7109375" style="83" customWidth="1"/>
    <col min="4" max="4" width="4.28515625" style="83" bestFit="1" customWidth="1"/>
    <col min="5" max="7" width="2.7109375" style="83" customWidth="1"/>
    <col min="8" max="8" width="4.5703125" style="83" bestFit="1" customWidth="1"/>
    <col min="9" max="77" width="2.7109375" style="83" customWidth="1"/>
    <col min="78" max="16384" width="8.85546875" style="83"/>
  </cols>
  <sheetData>
    <row r="1" spans="1:81" ht="11.45" customHeight="1" x14ac:dyDescent="0.2">
      <c r="A1" s="81" t="s">
        <v>108</v>
      </c>
      <c r="L1" s="83" t="s">
        <v>109</v>
      </c>
    </row>
    <row r="2" spans="1:81" ht="11.45" customHeight="1" x14ac:dyDescent="0.2">
      <c r="I2" s="84"/>
      <c r="J2" s="85">
        <v>1</v>
      </c>
      <c r="K2" s="85">
        <v>2</v>
      </c>
      <c r="L2" s="85">
        <v>3</v>
      </c>
      <c r="M2" s="85">
        <v>4</v>
      </c>
      <c r="N2" s="86">
        <v>5</v>
      </c>
    </row>
    <row r="3" spans="1:81" ht="11.45" customHeight="1" x14ac:dyDescent="0.2">
      <c r="A3" s="83" t="s">
        <v>110</v>
      </c>
      <c r="B3" s="82">
        <v>6</v>
      </c>
      <c r="D3" s="83" t="s">
        <v>111</v>
      </c>
      <c r="E3" s="83">
        <f>B10*B3*(B3-1)/2</f>
        <v>75</v>
      </c>
      <c r="I3" s="87">
        <v>1</v>
      </c>
      <c r="J3" s="88">
        <v>16</v>
      </c>
      <c r="K3" s="88">
        <v>15</v>
      </c>
      <c r="L3" s="105">
        <v>12</v>
      </c>
      <c r="M3" s="105">
        <v>13</v>
      </c>
      <c r="N3" s="88">
        <v>14</v>
      </c>
    </row>
    <row r="4" spans="1:81" ht="11.45" customHeight="1" x14ac:dyDescent="0.2">
      <c r="A4" s="83" t="s">
        <v>112</v>
      </c>
      <c r="B4" s="82">
        <v>2</v>
      </c>
      <c r="D4" s="83" t="s">
        <v>113</v>
      </c>
      <c r="E4" s="83">
        <f>E6+E5</f>
        <v>45</v>
      </c>
      <c r="I4" s="87">
        <v>2</v>
      </c>
      <c r="J4" s="88">
        <v>24</v>
      </c>
      <c r="K4" s="88">
        <v>26</v>
      </c>
      <c r="L4" s="105">
        <v>21</v>
      </c>
      <c r="M4" s="88">
        <v>25</v>
      </c>
      <c r="N4" s="105">
        <v>23</v>
      </c>
    </row>
    <row r="5" spans="1:81" ht="11.45" customHeight="1" x14ac:dyDescent="0.2">
      <c r="A5" s="83" t="s">
        <v>114</v>
      </c>
      <c r="B5" s="82">
        <f>B3/B4</f>
        <v>3</v>
      </c>
      <c r="D5" s="83" t="s">
        <v>115</v>
      </c>
      <c r="E5" s="83">
        <f>B3*B10</f>
        <v>30</v>
      </c>
      <c r="H5" s="83" t="s">
        <v>116</v>
      </c>
      <c r="I5" s="87">
        <v>3</v>
      </c>
      <c r="J5" s="88">
        <v>35</v>
      </c>
      <c r="K5" s="88">
        <v>34</v>
      </c>
      <c r="L5" s="88">
        <v>36</v>
      </c>
      <c r="M5" s="105">
        <v>31</v>
      </c>
      <c r="N5" s="105">
        <v>32</v>
      </c>
    </row>
    <row r="6" spans="1:81" ht="11.45" customHeight="1" x14ac:dyDescent="0.2">
      <c r="A6" s="83" t="s">
        <v>117</v>
      </c>
      <c r="B6" s="89">
        <v>1</v>
      </c>
      <c r="D6" s="83" t="s">
        <v>118</v>
      </c>
      <c r="E6" s="83">
        <f>B3*(B3-1)/2</f>
        <v>15</v>
      </c>
      <c r="I6" s="87">
        <v>4</v>
      </c>
      <c r="J6" s="88">
        <v>42</v>
      </c>
      <c r="K6" s="88">
        <v>43</v>
      </c>
      <c r="L6" s="105">
        <v>45</v>
      </c>
      <c r="M6" s="105">
        <v>46</v>
      </c>
      <c r="N6" s="88">
        <v>41</v>
      </c>
    </row>
    <row r="7" spans="1:81" ht="11.45" customHeight="1" x14ac:dyDescent="0.2">
      <c r="A7" s="83" t="s">
        <v>119</v>
      </c>
      <c r="B7" s="89">
        <v>1</v>
      </c>
      <c r="I7" s="87">
        <v>5</v>
      </c>
      <c r="J7" s="88">
        <v>53</v>
      </c>
      <c r="K7" s="88">
        <v>51</v>
      </c>
      <c r="L7" s="105">
        <v>54</v>
      </c>
      <c r="M7" s="88">
        <v>52</v>
      </c>
      <c r="N7" s="105">
        <v>56</v>
      </c>
    </row>
    <row r="8" spans="1:81" ht="11.45" customHeight="1" x14ac:dyDescent="0.2">
      <c r="A8" s="83" t="s">
        <v>120</v>
      </c>
      <c r="B8" s="82">
        <f>B6*(B5-1)</f>
        <v>2</v>
      </c>
      <c r="I8" s="90">
        <v>6</v>
      </c>
      <c r="J8" s="88">
        <v>61</v>
      </c>
      <c r="K8" s="88">
        <v>62</v>
      </c>
      <c r="L8" s="88">
        <v>63</v>
      </c>
      <c r="M8" s="105">
        <v>64</v>
      </c>
      <c r="N8" s="105">
        <v>65</v>
      </c>
    </row>
    <row r="9" spans="1:81" ht="11.45" customHeight="1" x14ac:dyDescent="0.2">
      <c r="A9" s="83" t="s">
        <v>121</v>
      </c>
      <c r="B9" s="82">
        <f>B7*B5*(B4-1)</f>
        <v>3</v>
      </c>
    </row>
    <row r="10" spans="1:81" ht="11.45" customHeight="1" x14ac:dyDescent="0.2">
      <c r="A10" s="83" t="s">
        <v>122</v>
      </c>
      <c r="B10" s="82">
        <f>B8+B9</f>
        <v>5</v>
      </c>
    </row>
    <row r="13" spans="1:81" ht="11.45" customHeight="1" x14ac:dyDescent="0.2">
      <c r="A13" s="81" t="s">
        <v>110</v>
      </c>
      <c r="C13" s="82">
        <v>12</v>
      </c>
      <c r="D13" s="82">
        <v>13</v>
      </c>
      <c r="E13" s="82">
        <v>14</v>
      </c>
      <c r="F13" s="82">
        <v>15</v>
      </c>
      <c r="G13" s="82">
        <v>16</v>
      </c>
      <c r="H13" s="82">
        <v>23</v>
      </c>
      <c r="I13" s="82">
        <v>24</v>
      </c>
      <c r="J13" s="82">
        <v>25</v>
      </c>
      <c r="K13" s="82">
        <v>26</v>
      </c>
      <c r="L13" s="82">
        <v>34</v>
      </c>
      <c r="M13" s="82">
        <v>35</v>
      </c>
      <c r="N13" s="82">
        <v>36</v>
      </c>
      <c r="O13" s="82">
        <v>45</v>
      </c>
      <c r="P13" s="82">
        <v>46</v>
      </c>
      <c r="Q13" s="82">
        <v>56</v>
      </c>
      <c r="R13" s="82">
        <v>12</v>
      </c>
      <c r="S13" s="82">
        <v>13</v>
      </c>
      <c r="T13" s="82">
        <v>14</v>
      </c>
      <c r="U13" s="82">
        <v>15</v>
      </c>
      <c r="V13" s="82">
        <v>16</v>
      </c>
      <c r="W13" s="82">
        <v>23</v>
      </c>
      <c r="X13" s="82">
        <v>24</v>
      </c>
      <c r="Y13" s="82">
        <v>25</v>
      </c>
      <c r="Z13" s="82">
        <v>26</v>
      </c>
      <c r="AA13" s="82">
        <v>34</v>
      </c>
      <c r="AB13" s="82">
        <v>35</v>
      </c>
      <c r="AC13" s="82">
        <v>36</v>
      </c>
      <c r="AD13" s="82">
        <v>45</v>
      </c>
      <c r="AE13" s="82">
        <v>46</v>
      </c>
      <c r="AF13" s="82">
        <v>56</v>
      </c>
      <c r="AG13" s="82">
        <v>12</v>
      </c>
      <c r="AH13" s="82">
        <v>13</v>
      </c>
      <c r="AI13" s="82">
        <v>14</v>
      </c>
      <c r="AJ13" s="82">
        <v>15</v>
      </c>
      <c r="AK13" s="82">
        <v>16</v>
      </c>
      <c r="AL13" s="82">
        <v>23</v>
      </c>
      <c r="AM13" s="82">
        <v>24</v>
      </c>
      <c r="AN13" s="82">
        <v>25</v>
      </c>
      <c r="AO13" s="82">
        <v>26</v>
      </c>
      <c r="AP13" s="82">
        <v>34</v>
      </c>
      <c r="AQ13" s="82">
        <v>35</v>
      </c>
      <c r="AR13" s="82">
        <v>36</v>
      </c>
      <c r="AS13" s="82">
        <v>45</v>
      </c>
      <c r="AT13" s="82">
        <v>46</v>
      </c>
      <c r="AU13" s="82">
        <v>56</v>
      </c>
      <c r="AV13" s="82">
        <v>12</v>
      </c>
      <c r="AW13" s="82">
        <v>13</v>
      </c>
      <c r="AX13" s="82">
        <v>14</v>
      </c>
      <c r="AY13" s="82">
        <v>15</v>
      </c>
      <c r="AZ13" s="82">
        <v>16</v>
      </c>
      <c r="BA13" s="82">
        <v>23</v>
      </c>
      <c r="BB13" s="82">
        <v>24</v>
      </c>
      <c r="BC13" s="82">
        <v>25</v>
      </c>
      <c r="BD13" s="82">
        <v>26</v>
      </c>
      <c r="BE13" s="82">
        <v>34</v>
      </c>
      <c r="BF13" s="82">
        <v>35</v>
      </c>
      <c r="BG13" s="82">
        <v>36</v>
      </c>
      <c r="BH13" s="82">
        <v>45</v>
      </c>
      <c r="BI13" s="82">
        <v>46</v>
      </c>
      <c r="BJ13" s="82">
        <v>56</v>
      </c>
      <c r="BK13" s="82">
        <v>12</v>
      </c>
      <c r="BL13" s="82">
        <v>13</v>
      </c>
      <c r="BM13" s="82">
        <v>14</v>
      </c>
      <c r="BN13" s="82">
        <v>15</v>
      </c>
      <c r="BO13" s="82">
        <v>16</v>
      </c>
      <c r="BP13" s="82">
        <v>23</v>
      </c>
      <c r="BQ13" s="82">
        <v>24</v>
      </c>
      <c r="BR13" s="82">
        <v>25</v>
      </c>
      <c r="BS13" s="82">
        <v>26</v>
      </c>
      <c r="BT13" s="82">
        <v>34</v>
      </c>
      <c r="BU13" s="82">
        <v>35</v>
      </c>
      <c r="BV13" s="82">
        <v>36</v>
      </c>
      <c r="BW13" s="82">
        <v>45</v>
      </c>
      <c r="BX13" s="82">
        <v>46</v>
      </c>
      <c r="BY13" s="82">
        <v>56</v>
      </c>
    </row>
    <row r="14" spans="1:81" ht="11.45" customHeight="1" x14ac:dyDescent="0.2">
      <c r="A14" s="91" t="s">
        <v>109</v>
      </c>
      <c r="B14" s="92"/>
      <c r="C14" s="92">
        <v>1</v>
      </c>
      <c r="D14" s="92">
        <f>C14</f>
        <v>1</v>
      </c>
      <c r="E14" s="92">
        <f t="shared" ref="E14:Q14" si="0">D14</f>
        <v>1</v>
      </c>
      <c r="F14" s="92">
        <f t="shared" si="0"/>
        <v>1</v>
      </c>
      <c r="G14" s="92">
        <f t="shared" si="0"/>
        <v>1</v>
      </c>
      <c r="H14" s="92">
        <f t="shared" si="0"/>
        <v>1</v>
      </c>
      <c r="I14" s="92">
        <f t="shared" si="0"/>
        <v>1</v>
      </c>
      <c r="J14" s="92">
        <f t="shared" si="0"/>
        <v>1</v>
      </c>
      <c r="K14" s="92">
        <f t="shared" si="0"/>
        <v>1</v>
      </c>
      <c r="L14" s="92">
        <f t="shared" si="0"/>
        <v>1</v>
      </c>
      <c r="M14" s="92">
        <f t="shared" si="0"/>
        <v>1</v>
      </c>
      <c r="N14" s="92">
        <f t="shared" si="0"/>
        <v>1</v>
      </c>
      <c r="O14" s="92">
        <f t="shared" si="0"/>
        <v>1</v>
      </c>
      <c r="P14" s="92">
        <f t="shared" si="0"/>
        <v>1</v>
      </c>
      <c r="Q14" s="92">
        <f t="shared" si="0"/>
        <v>1</v>
      </c>
      <c r="R14" s="92">
        <v>2</v>
      </c>
      <c r="S14" s="92">
        <f>R14</f>
        <v>2</v>
      </c>
      <c r="T14" s="92">
        <f t="shared" ref="T14:AF14" si="1">S14</f>
        <v>2</v>
      </c>
      <c r="U14" s="92">
        <f t="shared" si="1"/>
        <v>2</v>
      </c>
      <c r="V14" s="92">
        <f t="shared" si="1"/>
        <v>2</v>
      </c>
      <c r="W14" s="92">
        <f t="shared" si="1"/>
        <v>2</v>
      </c>
      <c r="X14" s="92">
        <f t="shared" si="1"/>
        <v>2</v>
      </c>
      <c r="Y14" s="92">
        <f t="shared" si="1"/>
        <v>2</v>
      </c>
      <c r="Z14" s="92">
        <f t="shared" si="1"/>
        <v>2</v>
      </c>
      <c r="AA14" s="92">
        <f t="shared" si="1"/>
        <v>2</v>
      </c>
      <c r="AB14" s="92">
        <f t="shared" si="1"/>
        <v>2</v>
      </c>
      <c r="AC14" s="92">
        <f t="shared" si="1"/>
        <v>2</v>
      </c>
      <c r="AD14" s="92">
        <f t="shared" si="1"/>
        <v>2</v>
      </c>
      <c r="AE14" s="92">
        <f t="shared" si="1"/>
        <v>2</v>
      </c>
      <c r="AF14" s="92">
        <f t="shared" si="1"/>
        <v>2</v>
      </c>
      <c r="AG14" s="92">
        <v>3</v>
      </c>
      <c r="AH14" s="92">
        <f>AG14</f>
        <v>3</v>
      </c>
      <c r="AI14" s="92">
        <f t="shared" ref="AI14:AU14" si="2">AH14</f>
        <v>3</v>
      </c>
      <c r="AJ14" s="92">
        <f t="shared" si="2"/>
        <v>3</v>
      </c>
      <c r="AK14" s="92">
        <f t="shared" si="2"/>
        <v>3</v>
      </c>
      <c r="AL14" s="92">
        <f t="shared" si="2"/>
        <v>3</v>
      </c>
      <c r="AM14" s="92">
        <f t="shared" si="2"/>
        <v>3</v>
      </c>
      <c r="AN14" s="92">
        <f t="shared" si="2"/>
        <v>3</v>
      </c>
      <c r="AO14" s="92">
        <f t="shared" si="2"/>
        <v>3</v>
      </c>
      <c r="AP14" s="92">
        <f t="shared" si="2"/>
        <v>3</v>
      </c>
      <c r="AQ14" s="92">
        <f t="shared" si="2"/>
        <v>3</v>
      </c>
      <c r="AR14" s="92">
        <f t="shared" si="2"/>
        <v>3</v>
      </c>
      <c r="AS14" s="92">
        <f t="shared" si="2"/>
        <v>3</v>
      </c>
      <c r="AT14" s="92">
        <f t="shared" si="2"/>
        <v>3</v>
      </c>
      <c r="AU14" s="92">
        <f t="shared" si="2"/>
        <v>3</v>
      </c>
      <c r="AV14" s="92">
        <v>4</v>
      </c>
      <c r="AW14" s="92">
        <f>AV14</f>
        <v>4</v>
      </c>
      <c r="AX14" s="92">
        <f t="shared" ref="AX14:BJ14" si="3">AW14</f>
        <v>4</v>
      </c>
      <c r="AY14" s="92">
        <f t="shared" si="3"/>
        <v>4</v>
      </c>
      <c r="AZ14" s="92">
        <f t="shared" si="3"/>
        <v>4</v>
      </c>
      <c r="BA14" s="92">
        <f t="shared" si="3"/>
        <v>4</v>
      </c>
      <c r="BB14" s="92">
        <f t="shared" si="3"/>
        <v>4</v>
      </c>
      <c r="BC14" s="92">
        <f t="shared" si="3"/>
        <v>4</v>
      </c>
      <c r="BD14" s="92">
        <f t="shared" si="3"/>
        <v>4</v>
      </c>
      <c r="BE14" s="92">
        <f t="shared" si="3"/>
        <v>4</v>
      </c>
      <c r="BF14" s="92">
        <f t="shared" si="3"/>
        <v>4</v>
      </c>
      <c r="BG14" s="92">
        <f t="shared" si="3"/>
        <v>4</v>
      </c>
      <c r="BH14" s="92">
        <f t="shared" si="3"/>
        <v>4</v>
      </c>
      <c r="BI14" s="92">
        <f t="shared" si="3"/>
        <v>4</v>
      </c>
      <c r="BJ14" s="92">
        <f t="shared" si="3"/>
        <v>4</v>
      </c>
      <c r="BK14" s="92">
        <v>5</v>
      </c>
      <c r="BL14" s="92">
        <f>BK14</f>
        <v>5</v>
      </c>
      <c r="BM14" s="92">
        <f t="shared" ref="BM14:BY14" si="4">BL14</f>
        <v>5</v>
      </c>
      <c r="BN14" s="92">
        <f t="shared" si="4"/>
        <v>5</v>
      </c>
      <c r="BO14" s="92">
        <f t="shared" si="4"/>
        <v>5</v>
      </c>
      <c r="BP14" s="92">
        <f t="shared" si="4"/>
        <v>5</v>
      </c>
      <c r="BQ14" s="92">
        <f t="shared" si="4"/>
        <v>5</v>
      </c>
      <c r="BR14" s="92">
        <f t="shared" si="4"/>
        <v>5</v>
      </c>
      <c r="BS14" s="92">
        <f t="shared" si="4"/>
        <v>5</v>
      </c>
      <c r="BT14" s="92">
        <f t="shared" si="4"/>
        <v>5</v>
      </c>
      <c r="BU14" s="92">
        <f t="shared" si="4"/>
        <v>5</v>
      </c>
      <c r="BV14" s="92">
        <f t="shared" si="4"/>
        <v>5</v>
      </c>
      <c r="BW14" s="92">
        <f t="shared" si="4"/>
        <v>5</v>
      </c>
      <c r="BX14" s="92">
        <f t="shared" si="4"/>
        <v>5</v>
      </c>
      <c r="BY14" s="92">
        <f t="shared" si="4"/>
        <v>5</v>
      </c>
    </row>
    <row r="15" spans="1:81" ht="11.45" customHeight="1" x14ac:dyDescent="0.2">
      <c r="A15" s="81" t="s">
        <v>123</v>
      </c>
      <c r="C15" s="93">
        <v>0</v>
      </c>
      <c r="D15" s="94">
        <v>0</v>
      </c>
      <c r="E15" s="94">
        <v>0</v>
      </c>
      <c r="F15" s="94">
        <v>0</v>
      </c>
      <c r="G15" s="94">
        <v>1</v>
      </c>
      <c r="H15" s="94">
        <v>0</v>
      </c>
      <c r="I15" s="94">
        <v>1</v>
      </c>
      <c r="J15" s="94">
        <v>0</v>
      </c>
      <c r="K15" s="94">
        <v>0</v>
      </c>
      <c r="L15" s="94">
        <v>0</v>
      </c>
      <c r="M15" s="94">
        <v>1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1</v>
      </c>
      <c r="V15" s="94">
        <v>0</v>
      </c>
      <c r="W15" s="94">
        <v>0</v>
      </c>
      <c r="X15" s="94">
        <v>0</v>
      </c>
      <c r="Y15" s="94">
        <v>0</v>
      </c>
      <c r="Z15" s="94">
        <v>1</v>
      </c>
      <c r="AA15" s="94">
        <v>1</v>
      </c>
      <c r="AB15" s="94">
        <v>0</v>
      </c>
      <c r="AC15" s="94">
        <v>0</v>
      </c>
      <c r="AD15" s="94">
        <v>0</v>
      </c>
      <c r="AE15" s="94">
        <v>0</v>
      </c>
      <c r="AF15" s="94">
        <v>0</v>
      </c>
      <c r="AG15" s="94">
        <v>1</v>
      </c>
      <c r="AH15" s="94">
        <v>0</v>
      </c>
      <c r="AI15" s="94">
        <v>0</v>
      </c>
      <c r="AJ15" s="94">
        <v>0</v>
      </c>
      <c r="AK15" s="94">
        <v>0</v>
      </c>
      <c r="AL15" s="94">
        <v>0</v>
      </c>
      <c r="AM15" s="94">
        <v>0</v>
      </c>
      <c r="AN15" s="94">
        <v>0</v>
      </c>
      <c r="AO15" s="94">
        <v>0</v>
      </c>
      <c r="AP15" s="94">
        <v>0</v>
      </c>
      <c r="AQ15" s="94">
        <v>0</v>
      </c>
      <c r="AR15" s="94">
        <v>1</v>
      </c>
      <c r="AS15" s="94">
        <v>1</v>
      </c>
      <c r="AT15" s="94">
        <v>0</v>
      </c>
      <c r="AU15" s="94">
        <v>0</v>
      </c>
      <c r="AV15" s="94">
        <v>0</v>
      </c>
      <c r="AW15" s="94">
        <v>1</v>
      </c>
      <c r="AX15" s="94">
        <v>0</v>
      </c>
      <c r="AY15" s="94">
        <v>0</v>
      </c>
      <c r="AZ15" s="94">
        <v>0</v>
      </c>
      <c r="BA15" s="94">
        <v>0</v>
      </c>
      <c r="BB15" s="94">
        <v>0</v>
      </c>
      <c r="BC15" s="94">
        <v>1</v>
      </c>
      <c r="BD15" s="94">
        <v>0</v>
      </c>
      <c r="BE15" s="94">
        <v>0</v>
      </c>
      <c r="BF15" s="94">
        <v>0</v>
      </c>
      <c r="BG15" s="94">
        <v>0</v>
      </c>
      <c r="BH15" s="94">
        <v>0</v>
      </c>
      <c r="BI15" s="94">
        <v>1</v>
      </c>
      <c r="BJ15" s="94">
        <v>0</v>
      </c>
      <c r="BK15" s="94">
        <v>0</v>
      </c>
      <c r="BL15" s="94">
        <v>0</v>
      </c>
      <c r="BM15" s="94">
        <v>1</v>
      </c>
      <c r="BN15" s="94">
        <v>0</v>
      </c>
      <c r="BO15" s="94">
        <v>0</v>
      </c>
      <c r="BP15" s="94">
        <v>1</v>
      </c>
      <c r="BQ15" s="94">
        <v>0</v>
      </c>
      <c r="BR15" s="94">
        <v>0</v>
      </c>
      <c r="BS15" s="94">
        <v>0</v>
      </c>
      <c r="BT15" s="94">
        <v>0</v>
      </c>
      <c r="BU15" s="94">
        <v>0</v>
      </c>
      <c r="BV15" s="94">
        <v>0</v>
      </c>
      <c r="BW15" s="94">
        <v>0</v>
      </c>
      <c r="BX15" s="94">
        <v>0</v>
      </c>
      <c r="BY15" s="95">
        <v>1</v>
      </c>
      <c r="BZ15" s="82"/>
      <c r="CA15" s="82"/>
      <c r="CB15" s="82"/>
      <c r="CC15" s="82"/>
    </row>
    <row r="16" spans="1:81" ht="11.45" customHeight="1" x14ac:dyDescent="0.2">
      <c r="A16" s="81" t="s">
        <v>76</v>
      </c>
      <c r="C16" s="82">
        <f t="shared" ref="C16:H16" si="5">2^(C14-1)</f>
        <v>1</v>
      </c>
      <c r="D16" s="82">
        <f t="shared" si="5"/>
        <v>1</v>
      </c>
      <c r="E16" s="82">
        <v>0</v>
      </c>
      <c r="F16" s="82">
        <v>0</v>
      </c>
      <c r="G16" s="82">
        <v>0</v>
      </c>
      <c r="H16" s="82">
        <f t="shared" si="5"/>
        <v>1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f>2^(O14-1)</f>
        <v>1</v>
      </c>
      <c r="P16" s="82">
        <f>2^(P14-1)</f>
        <v>1</v>
      </c>
      <c r="Q16" s="82">
        <f>2^(Q14-1)</f>
        <v>1</v>
      </c>
      <c r="R16" s="82">
        <f>2^(R14-1)</f>
        <v>2</v>
      </c>
      <c r="S16" s="82">
        <f>2^(S14-1)</f>
        <v>2</v>
      </c>
      <c r="T16" s="82">
        <v>0</v>
      </c>
      <c r="U16" s="82">
        <v>0</v>
      </c>
      <c r="V16" s="82">
        <v>0</v>
      </c>
      <c r="W16" s="82">
        <f>2^(W14-1)</f>
        <v>2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f>2^(AD14-1)</f>
        <v>2</v>
      </c>
      <c r="AE16" s="82">
        <f>2^(AE14-1)</f>
        <v>2</v>
      </c>
      <c r="AF16" s="82">
        <f>2^(AF14-1)</f>
        <v>2</v>
      </c>
      <c r="AG16" s="82">
        <v>3</v>
      </c>
      <c r="AH16" s="82">
        <v>3</v>
      </c>
      <c r="AI16" s="82">
        <v>0</v>
      </c>
      <c r="AJ16" s="82">
        <v>0</v>
      </c>
      <c r="AK16" s="82">
        <v>0</v>
      </c>
      <c r="AL16" s="82">
        <v>3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3</v>
      </c>
      <c r="AT16" s="82">
        <v>3</v>
      </c>
      <c r="AU16" s="82">
        <v>3</v>
      </c>
      <c r="AV16" s="82">
        <v>4</v>
      </c>
      <c r="AW16" s="82">
        <v>4</v>
      </c>
      <c r="AX16" s="82">
        <v>0</v>
      </c>
      <c r="AY16" s="82">
        <v>0</v>
      </c>
      <c r="AZ16" s="82">
        <v>0</v>
      </c>
      <c r="BA16" s="82">
        <v>4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4</v>
      </c>
      <c r="BI16" s="82">
        <v>4</v>
      </c>
      <c r="BJ16" s="82">
        <v>4</v>
      </c>
      <c r="BK16" s="82">
        <v>5</v>
      </c>
      <c r="BL16" s="82">
        <v>5</v>
      </c>
      <c r="BM16" s="82">
        <v>0</v>
      </c>
      <c r="BN16" s="82">
        <v>0</v>
      </c>
      <c r="BO16" s="82">
        <v>0</v>
      </c>
      <c r="BP16" s="82">
        <v>5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5</v>
      </c>
      <c r="BX16" s="82">
        <v>5</v>
      </c>
      <c r="BY16" s="82">
        <v>5</v>
      </c>
      <c r="BZ16" s="96">
        <f>SUMPRODUCT($C$15:$BY$15,C16:BY16)</f>
        <v>24</v>
      </c>
      <c r="CA16" s="82"/>
      <c r="CB16" s="82"/>
      <c r="CC16" s="82"/>
    </row>
    <row r="17" spans="1:81" ht="11.45" customHeight="1" x14ac:dyDescent="0.2">
      <c r="A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</row>
    <row r="18" spans="1:81" ht="11.45" customHeight="1" x14ac:dyDescent="0.2">
      <c r="A18" s="81" t="s">
        <v>124</v>
      </c>
      <c r="C18" s="82">
        <v>1</v>
      </c>
      <c r="D18" s="82">
        <v>1</v>
      </c>
      <c r="E18" s="82">
        <v>1</v>
      </c>
      <c r="F18" s="82">
        <v>1</v>
      </c>
      <c r="G18" s="82">
        <v>1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97">
        <f t="shared" ref="BZ18:BZ47" si="6">SUMPRODUCT($C$15:$BY$15,C18:BY18)</f>
        <v>1</v>
      </c>
      <c r="CA18" s="82" t="s">
        <v>64</v>
      </c>
      <c r="CB18" s="98">
        <v>1</v>
      </c>
      <c r="CC18" s="82"/>
    </row>
    <row r="19" spans="1:81" ht="11.45" customHeight="1" x14ac:dyDescent="0.2">
      <c r="A19" s="89">
        <f>B3*B10</f>
        <v>30</v>
      </c>
      <c r="C19" s="82">
        <v>1</v>
      </c>
      <c r="D19" s="82"/>
      <c r="E19" s="82"/>
      <c r="F19" s="82"/>
      <c r="G19" s="82"/>
      <c r="H19" s="82">
        <v>1</v>
      </c>
      <c r="I19" s="82">
        <v>1</v>
      </c>
      <c r="J19" s="82">
        <v>1</v>
      </c>
      <c r="K19" s="82">
        <v>1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97">
        <f t="shared" si="6"/>
        <v>1</v>
      </c>
      <c r="CA19" s="82" t="s">
        <v>64</v>
      </c>
      <c r="CB19" s="99">
        <v>1</v>
      </c>
      <c r="CC19" s="82"/>
    </row>
    <row r="20" spans="1:81" ht="11.45" customHeight="1" x14ac:dyDescent="0.2">
      <c r="A20" s="106"/>
      <c r="C20" s="82"/>
      <c r="D20" s="82">
        <v>1</v>
      </c>
      <c r="E20" s="82"/>
      <c r="F20" s="82"/>
      <c r="G20" s="82"/>
      <c r="H20" s="82">
        <v>1</v>
      </c>
      <c r="I20" s="82"/>
      <c r="J20" s="82"/>
      <c r="K20" s="82"/>
      <c r="L20" s="82">
        <v>1</v>
      </c>
      <c r="M20" s="82">
        <v>1</v>
      </c>
      <c r="N20" s="82">
        <v>1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97">
        <f t="shared" si="6"/>
        <v>1</v>
      </c>
      <c r="CA20" s="82" t="s">
        <v>64</v>
      </c>
      <c r="CB20" s="99">
        <v>1</v>
      </c>
      <c r="CC20" s="82"/>
    </row>
    <row r="21" spans="1:81" ht="11.45" customHeight="1" x14ac:dyDescent="0.2">
      <c r="A21" s="106"/>
      <c r="C21" s="82"/>
      <c r="D21" s="82"/>
      <c r="E21" s="82">
        <v>1</v>
      </c>
      <c r="F21" s="82"/>
      <c r="G21" s="82"/>
      <c r="H21" s="82"/>
      <c r="I21" s="82">
        <v>1</v>
      </c>
      <c r="J21" s="82"/>
      <c r="K21" s="82"/>
      <c r="L21" s="82">
        <v>1</v>
      </c>
      <c r="M21" s="82"/>
      <c r="N21" s="82"/>
      <c r="O21" s="82">
        <v>1</v>
      </c>
      <c r="P21" s="82">
        <v>1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97">
        <f t="shared" si="6"/>
        <v>1</v>
      </c>
      <c r="CA21" s="82" t="s">
        <v>64</v>
      </c>
      <c r="CB21" s="99">
        <v>1</v>
      </c>
      <c r="CC21" s="82"/>
    </row>
    <row r="22" spans="1:81" ht="11.45" customHeight="1" x14ac:dyDescent="0.2">
      <c r="C22" s="82"/>
      <c r="D22" s="82"/>
      <c r="E22" s="82"/>
      <c r="F22" s="82">
        <v>1</v>
      </c>
      <c r="G22" s="82"/>
      <c r="H22" s="82"/>
      <c r="I22" s="82"/>
      <c r="J22" s="82">
        <v>1</v>
      </c>
      <c r="K22" s="82"/>
      <c r="L22" s="82"/>
      <c r="M22" s="82">
        <v>1</v>
      </c>
      <c r="N22" s="82"/>
      <c r="O22" s="82">
        <v>1</v>
      </c>
      <c r="P22" s="82"/>
      <c r="Q22" s="82">
        <v>1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97">
        <f t="shared" si="6"/>
        <v>1</v>
      </c>
      <c r="CA22" s="82" t="s">
        <v>64</v>
      </c>
      <c r="CB22" s="99">
        <v>1</v>
      </c>
      <c r="CC22" s="82"/>
    </row>
    <row r="23" spans="1:81" ht="11.45" customHeight="1" x14ac:dyDescent="0.2">
      <c r="C23" s="82"/>
      <c r="D23" s="82"/>
      <c r="E23" s="82"/>
      <c r="F23" s="82"/>
      <c r="G23" s="82">
        <v>1</v>
      </c>
      <c r="H23" s="82"/>
      <c r="I23" s="82"/>
      <c r="J23" s="82"/>
      <c r="K23" s="82">
        <v>1</v>
      </c>
      <c r="L23" s="82"/>
      <c r="M23" s="82"/>
      <c r="N23" s="82">
        <v>1</v>
      </c>
      <c r="O23" s="82"/>
      <c r="P23" s="82">
        <v>1</v>
      </c>
      <c r="Q23" s="82">
        <v>1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97">
        <f t="shared" si="6"/>
        <v>1</v>
      </c>
      <c r="CA23" s="82" t="s">
        <v>64</v>
      </c>
      <c r="CB23" s="99">
        <v>1</v>
      </c>
      <c r="CC23" s="82"/>
    </row>
    <row r="24" spans="1:81" ht="11.45" customHeight="1" x14ac:dyDescent="0.2"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>
        <v>1</v>
      </c>
      <c r="S24" s="82">
        <v>1</v>
      </c>
      <c r="T24" s="82">
        <v>1</v>
      </c>
      <c r="U24" s="82">
        <v>1</v>
      </c>
      <c r="V24" s="82">
        <v>1</v>
      </c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97">
        <f t="shared" si="6"/>
        <v>1</v>
      </c>
      <c r="CA24" s="82" t="s">
        <v>64</v>
      </c>
      <c r="CB24" s="99">
        <v>1</v>
      </c>
      <c r="CC24" s="82"/>
    </row>
    <row r="25" spans="1:81" ht="11.45" customHeight="1" x14ac:dyDescent="0.2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>
        <v>1</v>
      </c>
      <c r="S25" s="82"/>
      <c r="T25" s="82"/>
      <c r="U25" s="82"/>
      <c r="V25" s="82"/>
      <c r="W25" s="82">
        <v>1</v>
      </c>
      <c r="X25" s="82">
        <v>1</v>
      </c>
      <c r="Y25" s="82">
        <v>1</v>
      </c>
      <c r="Z25" s="82">
        <v>1</v>
      </c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97">
        <f t="shared" si="6"/>
        <v>1</v>
      </c>
      <c r="CA25" s="82" t="s">
        <v>64</v>
      </c>
      <c r="CB25" s="99">
        <v>1</v>
      </c>
      <c r="CC25" s="82"/>
    </row>
    <row r="26" spans="1:81" ht="11.45" customHeight="1" x14ac:dyDescent="0.2"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>
        <v>1</v>
      </c>
      <c r="T26" s="82"/>
      <c r="U26" s="82"/>
      <c r="V26" s="82"/>
      <c r="W26" s="82">
        <v>1</v>
      </c>
      <c r="X26" s="82"/>
      <c r="Y26" s="82"/>
      <c r="Z26" s="82"/>
      <c r="AA26" s="82">
        <v>1</v>
      </c>
      <c r="AB26" s="82">
        <v>1</v>
      </c>
      <c r="AC26" s="82">
        <v>1</v>
      </c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97">
        <f t="shared" si="6"/>
        <v>1</v>
      </c>
      <c r="CA26" s="82" t="s">
        <v>64</v>
      </c>
      <c r="CB26" s="99">
        <v>1</v>
      </c>
      <c r="CC26" s="82"/>
    </row>
    <row r="27" spans="1:81" ht="11.45" customHeight="1" x14ac:dyDescent="0.2"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>
        <v>1</v>
      </c>
      <c r="U27" s="82"/>
      <c r="V27" s="82"/>
      <c r="W27" s="82"/>
      <c r="X27" s="82">
        <v>1</v>
      </c>
      <c r="Y27" s="82"/>
      <c r="Z27" s="82"/>
      <c r="AA27" s="82">
        <v>1</v>
      </c>
      <c r="AB27" s="82"/>
      <c r="AC27" s="82"/>
      <c r="AD27" s="82">
        <v>1</v>
      </c>
      <c r="AE27" s="82">
        <v>1</v>
      </c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97">
        <f t="shared" si="6"/>
        <v>1</v>
      </c>
      <c r="CA27" s="82" t="s">
        <v>64</v>
      </c>
      <c r="CB27" s="99">
        <v>1</v>
      </c>
      <c r="CC27" s="82"/>
    </row>
    <row r="28" spans="1:81" ht="11.45" customHeight="1" x14ac:dyDescent="0.2"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>
        <v>1</v>
      </c>
      <c r="V28" s="82"/>
      <c r="W28" s="82"/>
      <c r="X28" s="82"/>
      <c r="Y28" s="82">
        <v>1</v>
      </c>
      <c r="Z28" s="82"/>
      <c r="AA28" s="82"/>
      <c r="AB28" s="82">
        <v>1</v>
      </c>
      <c r="AC28" s="82"/>
      <c r="AD28" s="82">
        <v>1</v>
      </c>
      <c r="AE28" s="82"/>
      <c r="AF28" s="82">
        <v>1</v>
      </c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97">
        <f t="shared" si="6"/>
        <v>1</v>
      </c>
      <c r="CA28" s="82" t="s">
        <v>64</v>
      </c>
      <c r="CB28" s="99">
        <v>1</v>
      </c>
      <c r="CC28" s="82"/>
    </row>
    <row r="29" spans="1:81" ht="11.45" customHeight="1" x14ac:dyDescent="0.2"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>
        <v>1</v>
      </c>
      <c r="W29" s="82"/>
      <c r="X29" s="82"/>
      <c r="Y29" s="82"/>
      <c r="Z29" s="82">
        <v>1</v>
      </c>
      <c r="AA29" s="82"/>
      <c r="AB29" s="82"/>
      <c r="AC29" s="82">
        <v>1</v>
      </c>
      <c r="AD29" s="82"/>
      <c r="AE29" s="82">
        <v>1</v>
      </c>
      <c r="AF29" s="82">
        <v>1</v>
      </c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97">
        <f t="shared" si="6"/>
        <v>1</v>
      </c>
      <c r="CA29" s="82" t="s">
        <v>64</v>
      </c>
      <c r="CB29" s="99">
        <v>1</v>
      </c>
      <c r="CC29" s="82"/>
    </row>
    <row r="30" spans="1:81" ht="11.45" customHeight="1" x14ac:dyDescent="0.2"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>
        <v>1</v>
      </c>
      <c r="AH30" s="82">
        <v>1</v>
      </c>
      <c r="AI30" s="82">
        <v>1</v>
      </c>
      <c r="AJ30" s="82">
        <v>1</v>
      </c>
      <c r="AK30" s="82">
        <v>1</v>
      </c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97">
        <f t="shared" si="6"/>
        <v>1</v>
      </c>
      <c r="CA30" s="82" t="s">
        <v>64</v>
      </c>
      <c r="CB30" s="99">
        <v>1</v>
      </c>
      <c r="CC30" s="82"/>
    </row>
    <row r="31" spans="1:81" ht="11.45" customHeight="1" x14ac:dyDescent="0.2"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>
        <v>1</v>
      </c>
      <c r="AH31" s="82"/>
      <c r="AI31" s="82"/>
      <c r="AJ31" s="82"/>
      <c r="AK31" s="82"/>
      <c r="AL31" s="82">
        <v>1</v>
      </c>
      <c r="AM31" s="82">
        <v>1</v>
      </c>
      <c r="AN31" s="82">
        <v>1</v>
      </c>
      <c r="AO31" s="82">
        <v>1</v>
      </c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97">
        <f t="shared" si="6"/>
        <v>1</v>
      </c>
      <c r="CA31" s="82" t="s">
        <v>64</v>
      </c>
      <c r="CB31" s="99">
        <v>1</v>
      </c>
      <c r="CC31" s="82"/>
    </row>
    <row r="32" spans="1:81" ht="11.45" customHeight="1" x14ac:dyDescent="0.2"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>
        <v>1</v>
      </c>
      <c r="AI32" s="82"/>
      <c r="AJ32" s="82"/>
      <c r="AK32" s="82"/>
      <c r="AL32" s="82">
        <v>1</v>
      </c>
      <c r="AM32" s="82"/>
      <c r="AN32" s="82"/>
      <c r="AO32" s="82"/>
      <c r="AP32" s="82">
        <v>1</v>
      </c>
      <c r="AQ32" s="82">
        <v>1</v>
      </c>
      <c r="AR32" s="82">
        <v>1</v>
      </c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97">
        <f t="shared" si="6"/>
        <v>1</v>
      </c>
      <c r="CA32" s="82" t="s">
        <v>64</v>
      </c>
      <c r="CB32" s="99">
        <v>1</v>
      </c>
      <c r="CC32" s="82"/>
    </row>
    <row r="33" spans="1:81" ht="11.45" customHeight="1" x14ac:dyDescent="0.2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>
        <v>1</v>
      </c>
      <c r="AJ33" s="82"/>
      <c r="AK33" s="82"/>
      <c r="AL33" s="82"/>
      <c r="AM33" s="82">
        <v>1</v>
      </c>
      <c r="AN33" s="82"/>
      <c r="AO33" s="82"/>
      <c r="AP33" s="82">
        <v>1</v>
      </c>
      <c r="AQ33" s="82"/>
      <c r="AR33" s="82"/>
      <c r="AS33" s="82">
        <v>1</v>
      </c>
      <c r="AT33" s="82">
        <v>1</v>
      </c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97">
        <f t="shared" si="6"/>
        <v>1</v>
      </c>
      <c r="CA33" s="82" t="s">
        <v>64</v>
      </c>
      <c r="CB33" s="99">
        <v>1</v>
      </c>
      <c r="CC33" s="82"/>
    </row>
    <row r="34" spans="1:81" ht="11.45" customHeight="1" x14ac:dyDescent="0.2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>
        <v>1</v>
      </c>
      <c r="AK34" s="82"/>
      <c r="AL34" s="82"/>
      <c r="AM34" s="82"/>
      <c r="AN34" s="82">
        <v>1</v>
      </c>
      <c r="AO34" s="82"/>
      <c r="AP34" s="82"/>
      <c r="AQ34" s="82">
        <v>1</v>
      </c>
      <c r="AR34" s="82"/>
      <c r="AS34" s="82">
        <v>1</v>
      </c>
      <c r="AT34" s="82"/>
      <c r="AU34" s="82">
        <v>1</v>
      </c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97">
        <f t="shared" si="6"/>
        <v>1</v>
      </c>
      <c r="CA34" s="82" t="s">
        <v>64</v>
      </c>
      <c r="CB34" s="99">
        <v>1</v>
      </c>
      <c r="CC34" s="82"/>
    </row>
    <row r="35" spans="1:81" ht="11.45" customHeight="1" x14ac:dyDescent="0.2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>
        <v>1</v>
      </c>
      <c r="AL35" s="82"/>
      <c r="AM35" s="82"/>
      <c r="AN35" s="82"/>
      <c r="AO35" s="82">
        <v>1</v>
      </c>
      <c r="AP35" s="82"/>
      <c r="AQ35" s="82"/>
      <c r="AR35" s="82">
        <v>1</v>
      </c>
      <c r="AS35" s="82"/>
      <c r="AT35" s="82">
        <v>1</v>
      </c>
      <c r="AU35" s="82">
        <v>1</v>
      </c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97">
        <f t="shared" si="6"/>
        <v>1</v>
      </c>
      <c r="CA35" s="82" t="s">
        <v>64</v>
      </c>
      <c r="CB35" s="99">
        <v>1</v>
      </c>
      <c r="CC35" s="82"/>
    </row>
    <row r="36" spans="1:81" ht="11.45" customHeight="1" x14ac:dyDescent="0.2"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>
        <v>1</v>
      </c>
      <c r="AW36" s="82">
        <v>1</v>
      </c>
      <c r="AX36" s="82">
        <v>1</v>
      </c>
      <c r="AY36" s="82">
        <v>1</v>
      </c>
      <c r="AZ36" s="82">
        <v>1</v>
      </c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97">
        <f t="shared" si="6"/>
        <v>1</v>
      </c>
      <c r="CA36" s="82" t="s">
        <v>64</v>
      </c>
      <c r="CB36" s="99">
        <v>1</v>
      </c>
      <c r="CC36" s="82"/>
    </row>
    <row r="37" spans="1:81" ht="11.45" customHeight="1" x14ac:dyDescent="0.2"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>
        <v>1</v>
      </c>
      <c r="AW37" s="82"/>
      <c r="AX37" s="82"/>
      <c r="AY37" s="82"/>
      <c r="AZ37" s="82"/>
      <c r="BA37" s="82">
        <v>1</v>
      </c>
      <c r="BB37" s="82">
        <v>1</v>
      </c>
      <c r="BC37" s="82">
        <v>1</v>
      </c>
      <c r="BD37" s="82">
        <v>1</v>
      </c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97">
        <f t="shared" si="6"/>
        <v>1</v>
      </c>
      <c r="CA37" s="82" t="s">
        <v>64</v>
      </c>
      <c r="CB37" s="99">
        <v>1</v>
      </c>
      <c r="CC37" s="82"/>
    </row>
    <row r="38" spans="1:81" ht="11.45" customHeight="1" x14ac:dyDescent="0.2"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>
        <v>1</v>
      </c>
      <c r="AX38" s="82"/>
      <c r="AY38" s="82"/>
      <c r="AZ38" s="82"/>
      <c r="BA38" s="82">
        <v>1</v>
      </c>
      <c r="BB38" s="82"/>
      <c r="BC38" s="82"/>
      <c r="BD38" s="82"/>
      <c r="BE38" s="82">
        <v>1</v>
      </c>
      <c r="BF38" s="82">
        <v>1</v>
      </c>
      <c r="BG38" s="82">
        <v>1</v>
      </c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97">
        <f t="shared" si="6"/>
        <v>1</v>
      </c>
      <c r="CA38" s="82" t="s">
        <v>64</v>
      </c>
      <c r="CB38" s="99">
        <v>1</v>
      </c>
      <c r="CC38" s="82"/>
    </row>
    <row r="39" spans="1:81" ht="11.45" customHeight="1" x14ac:dyDescent="0.2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>
        <v>1</v>
      </c>
      <c r="AY39" s="82"/>
      <c r="AZ39" s="82"/>
      <c r="BA39" s="82"/>
      <c r="BB39" s="82">
        <v>1</v>
      </c>
      <c r="BC39" s="82"/>
      <c r="BD39" s="82"/>
      <c r="BE39" s="82">
        <v>1</v>
      </c>
      <c r="BF39" s="82"/>
      <c r="BG39" s="82"/>
      <c r="BH39" s="82">
        <v>1</v>
      </c>
      <c r="BI39" s="82">
        <v>1</v>
      </c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97">
        <f t="shared" si="6"/>
        <v>1</v>
      </c>
      <c r="CA39" s="82" t="s">
        <v>64</v>
      </c>
      <c r="CB39" s="99">
        <v>1</v>
      </c>
      <c r="CC39" s="82"/>
    </row>
    <row r="40" spans="1:81" ht="11.45" customHeight="1" x14ac:dyDescent="0.2"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>
        <v>1</v>
      </c>
      <c r="AZ40" s="82"/>
      <c r="BA40" s="82"/>
      <c r="BB40" s="82"/>
      <c r="BC40" s="82">
        <v>1</v>
      </c>
      <c r="BD40" s="82"/>
      <c r="BE40" s="82"/>
      <c r="BF40" s="82">
        <v>1</v>
      </c>
      <c r="BG40" s="82"/>
      <c r="BH40" s="82">
        <v>1</v>
      </c>
      <c r="BI40" s="82"/>
      <c r="BJ40" s="82">
        <v>1</v>
      </c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97">
        <f t="shared" si="6"/>
        <v>1</v>
      </c>
      <c r="CA40" s="82" t="s">
        <v>64</v>
      </c>
      <c r="CB40" s="99">
        <v>1</v>
      </c>
      <c r="CC40" s="82"/>
    </row>
    <row r="41" spans="1:81" ht="11.45" customHeight="1" x14ac:dyDescent="0.2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>
        <v>1</v>
      </c>
      <c r="BA41" s="82"/>
      <c r="BB41" s="82"/>
      <c r="BC41" s="82"/>
      <c r="BD41" s="82">
        <v>1</v>
      </c>
      <c r="BE41" s="82"/>
      <c r="BF41" s="82"/>
      <c r="BG41" s="82">
        <v>1</v>
      </c>
      <c r="BH41" s="82"/>
      <c r="BI41" s="82">
        <v>1</v>
      </c>
      <c r="BJ41" s="82">
        <v>1</v>
      </c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97">
        <f t="shared" si="6"/>
        <v>1</v>
      </c>
      <c r="CA41" s="82" t="s">
        <v>64</v>
      </c>
      <c r="CB41" s="99">
        <v>1</v>
      </c>
      <c r="CC41" s="82"/>
    </row>
    <row r="42" spans="1:81" ht="11.45" customHeight="1" x14ac:dyDescent="0.2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>
        <v>1</v>
      </c>
      <c r="BL42" s="82">
        <v>1</v>
      </c>
      <c r="BM42" s="82">
        <v>1</v>
      </c>
      <c r="BN42" s="82">
        <v>1</v>
      </c>
      <c r="BO42" s="82">
        <v>1</v>
      </c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97">
        <f t="shared" si="6"/>
        <v>1</v>
      </c>
      <c r="CA42" s="82" t="s">
        <v>64</v>
      </c>
      <c r="CB42" s="99">
        <v>1</v>
      </c>
      <c r="CC42" s="82"/>
    </row>
    <row r="43" spans="1:81" ht="11.45" customHeight="1" x14ac:dyDescent="0.2"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>
        <v>1</v>
      </c>
      <c r="BL43" s="82"/>
      <c r="BM43" s="82"/>
      <c r="BN43" s="82"/>
      <c r="BO43" s="82"/>
      <c r="BP43" s="82">
        <v>1</v>
      </c>
      <c r="BQ43" s="82">
        <v>1</v>
      </c>
      <c r="BR43" s="82">
        <v>1</v>
      </c>
      <c r="BS43" s="82">
        <v>1</v>
      </c>
      <c r="BT43" s="82"/>
      <c r="BU43" s="82"/>
      <c r="BV43" s="82"/>
      <c r="BW43" s="82"/>
      <c r="BX43" s="82"/>
      <c r="BY43" s="82"/>
      <c r="BZ43" s="97">
        <f t="shared" si="6"/>
        <v>1</v>
      </c>
      <c r="CA43" s="82" t="s">
        <v>64</v>
      </c>
      <c r="CB43" s="99">
        <v>1</v>
      </c>
      <c r="CC43" s="82"/>
    </row>
    <row r="44" spans="1:81" ht="11.45" customHeight="1" x14ac:dyDescent="0.2"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>
        <v>1</v>
      </c>
      <c r="BM44" s="82"/>
      <c r="BN44" s="82"/>
      <c r="BO44" s="82"/>
      <c r="BP44" s="82">
        <v>1</v>
      </c>
      <c r="BQ44" s="82"/>
      <c r="BR44" s="82"/>
      <c r="BS44" s="82"/>
      <c r="BT44" s="82">
        <v>1</v>
      </c>
      <c r="BU44" s="82">
        <v>1</v>
      </c>
      <c r="BV44" s="82">
        <v>1</v>
      </c>
      <c r="BW44" s="82"/>
      <c r="BX44" s="82"/>
      <c r="BY44" s="82"/>
      <c r="BZ44" s="97">
        <f t="shared" si="6"/>
        <v>1</v>
      </c>
      <c r="CA44" s="82" t="s">
        <v>64</v>
      </c>
      <c r="CB44" s="99">
        <v>1</v>
      </c>
      <c r="CC44" s="82"/>
    </row>
    <row r="45" spans="1:81" ht="11.45" customHeight="1" x14ac:dyDescent="0.2"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>
        <v>1</v>
      </c>
      <c r="BN45" s="82"/>
      <c r="BO45" s="82"/>
      <c r="BP45" s="82"/>
      <c r="BQ45" s="82">
        <v>1</v>
      </c>
      <c r="BR45" s="82"/>
      <c r="BS45" s="82"/>
      <c r="BT45" s="82">
        <v>1</v>
      </c>
      <c r="BU45" s="82"/>
      <c r="BV45" s="82"/>
      <c r="BW45" s="82">
        <v>1</v>
      </c>
      <c r="BX45" s="82">
        <v>1</v>
      </c>
      <c r="BY45" s="82"/>
      <c r="BZ45" s="97">
        <f t="shared" si="6"/>
        <v>1</v>
      </c>
      <c r="CA45" s="82" t="s">
        <v>64</v>
      </c>
      <c r="CB45" s="99">
        <v>1</v>
      </c>
      <c r="CC45" s="82"/>
    </row>
    <row r="46" spans="1:81" ht="11.45" customHeight="1" x14ac:dyDescent="0.2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>
        <v>1</v>
      </c>
      <c r="BO46" s="82"/>
      <c r="BP46" s="82"/>
      <c r="BQ46" s="82"/>
      <c r="BR46" s="82">
        <v>1</v>
      </c>
      <c r="BS46" s="82"/>
      <c r="BT46" s="82"/>
      <c r="BU46" s="82">
        <v>1</v>
      </c>
      <c r="BV46" s="82"/>
      <c r="BW46" s="82">
        <v>1</v>
      </c>
      <c r="BX46" s="82"/>
      <c r="BY46" s="82">
        <v>1</v>
      </c>
      <c r="BZ46" s="97">
        <f t="shared" si="6"/>
        <v>1</v>
      </c>
      <c r="CA46" s="82" t="s">
        <v>64</v>
      </c>
      <c r="CB46" s="99">
        <v>1</v>
      </c>
      <c r="CC46" s="82"/>
    </row>
    <row r="47" spans="1:81" ht="11.45" customHeight="1" x14ac:dyDescent="0.2">
      <c r="A47" s="100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>
        <v>1</v>
      </c>
      <c r="BP47" s="92"/>
      <c r="BQ47" s="92"/>
      <c r="BR47" s="92"/>
      <c r="BS47" s="92">
        <v>1</v>
      </c>
      <c r="BT47" s="92"/>
      <c r="BU47" s="92"/>
      <c r="BV47" s="92">
        <v>1</v>
      </c>
      <c r="BW47" s="92"/>
      <c r="BX47" s="92">
        <v>1</v>
      </c>
      <c r="BY47" s="92">
        <v>1</v>
      </c>
      <c r="BZ47" s="101">
        <f t="shared" si="6"/>
        <v>1</v>
      </c>
      <c r="CA47" s="92" t="s">
        <v>64</v>
      </c>
      <c r="CB47" s="102">
        <v>1</v>
      </c>
      <c r="CC47" s="82"/>
    </row>
    <row r="48" spans="1:81" ht="11.45" customHeight="1" x14ac:dyDescent="0.2">
      <c r="A48" s="103" t="s">
        <v>34</v>
      </c>
      <c r="B48" s="104"/>
      <c r="C48" s="104">
        <v>12</v>
      </c>
      <c r="D48" s="104">
        <v>13</v>
      </c>
      <c r="E48" s="104">
        <v>14</v>
      </c>
      <c r="F48" s="104">
        <v>15</v>
      </c>
      <c r="G48" s="104">
        <v>16</v>
      </c>
      <c r="H48" s="104">
        <v>23</v>
      </c>
      <c r="I48" s="104">
        <v>24</v>
      </c>
      <c r="J48" s="104">
        <v>25</v>
      </c>
      <c r="K48" s="104">
        <v>26</v>
      </c>
      <c r="L48" s="104">
        <v>34</v>
      </c>
      <c r="M48" s="104">
        <v>35</v>
      </c>
      <c r="N48" s="104">
        <v>36</v>
      </c>
      <c r="O48" s="104">
        <v>45</v>
      </c>
      <c r="P48" s="104">
        <v>46</v>
      </c>
      <c r="Q48" s="104">
        <v>56</v>
      </c>
      <c r="R48" s="104">
        <v>12</v>
      </c>
      <c r="S48" s="104">
        <v>13</v>
      </c>
      <c r="T48" s="104">
        <v>14</v>
      </c>
      <c r="U48" s="104">
        <v>15</v>
      </c>
      <c r="V48" s="104">
        <v>16</v>
      </c>
      <c r="W48" s="104">
        <v>23</v>
      </c>
      <c r="X48" s="104">
        <v>24</v>
      </c>
      <c r="Y48" s="104">
        <v>25</v>
      </c>
      <c r="Z48" s="104">
        <v>26</v>
      </c>
      <c r="AA48" s="104">
        <v>34</v>
      </c>
      <c r="AB48" s="104">
        <v>35</v>
      </c>
      <c r="AC48" s="104">
        <v>36</v>
      </c>
      <c r="AD48" s="104">
        <v>45</v>
      </c>
      <c r="AE48" s="104">
        <v>46</v>
      </c>
      <c r="AF48" s="104">
        <v>56</v>
      </c>
      <c r="AG48" s="104">
        <v>12</v>
      </c>
      <c r="AH48" s="104">
        <v>13</v>
      </c>
      <c r="AI48" s="104">
        <v>14</v>
      </c>
      <c r="AJ48" s="104">
        <v>15</v>
      </c>
      <c r="AK48" s="104">
        <v>16</v>
      </c>
      <c r="AL48" s="104">
        <v>23</v>
      </c>
      <c r="AM48" s="104">
        <v>24</v>
      </c>
      <c r="AN48" s="104">
        <v>25</v>
      </c>
      <c r="AO48" s="104">
        <v>26</v>
      </c>
      <c r="AP48" s="104">
        <v>34</v>
      </c>
      <c r="AQ48" s="104">
        <v>35</v>
      </c>
      <c r="AR48" s="104">
        <v>36</v>
      </c>
      <c r="AS48" s="104">
        <v>45</v>
      </c>
      <c r="AT48" s="104">
        <v>46</v>
      </c>
      <c r="AU48" s="104">
        <v>56</v>
      </c>
      <c r="AV48" s="104">
        <v>12</v>
      </c>
      <c r="AW48" s="104">
        <v>13</v>
      </c>
      <c r="AX48" s="104">
        <v>14</v>
      </c>
      <c r="AY48" s="104">
        <v>15</v>
      </c>
      <c r="AZ48" s="104">
        <v>16</v>
      </c>
      <c r="BA48" s="104">
        <v>23</v>
      </c>
      <c r="BB48" s="104">
        <v>24</v>
      </c>
      <c r="BC48" s="104">
        <v>25</v>
      </c>
      <c r="BD48" s="104">
        <v>26</v>
      </c>
      <c r="BE48" s="104">
        <v>34</v>
      </c>
      <c r="BF48" s="104">
        <v>35</v>
      </c>
      <c r="BG48" s="104">
        <v>36</v>
      </c>
      <c r="BH48" s="104">
        <v>45</v>
      </c>
      <c r="BI48" s="104">
        <v>46</v>
      </c>
      <c r="BJ48" s="104">
        <v>56</v>
      </c>
      <c r="BK48" s="104">
        <v>12</v>
      </c>
      <c r="BL48" s="104">
        <v>13</v>
      </c>
      <c r="BM48" s="104">
        <v>14</v>
      </c>
      <c r="BN48" s="104">
        <v>15</v>
      </c>
      <c r="BO48" s="104">
        <v>16</v>
      </c>
      <c r="BP48" s="104">
        <v>23</v>
      </c>
      <c r="BQ48" s="104">
        <v>24</v>
      </c>
      <c r="BR48" s="104">
        <v>25</v>
      </c>
      <c r="BS48" s="104">
        <v>26</v>
      </c>
      <c r="BT48" s="104">
        <v>34</v>
      </c>
      <c r="BU48" s="104">
        <v>35</v>
      </c>
      <c r="BV48" s="104">
        <v>36</v>
      </c>
      <c r="BW48" s="104">
        <v>45</v>
      </c>
      <c r="BX48" s="104">
        <v>46</v>
      </c>
      <c r="BY48" s="104">
        <v>56</v>
      </c>
      <c r="BZ48" s="82"/>
      <c r="CA48" s="82"/>
      <c r="CB48" s="82"/>
      <c r="CC48" s="82"/>
    </row>
    <row r="49" spans="1:81" ht="11.45" customHeight="1" x14ac:dyDescent="0.2">
      <c r="A49" s="89">
        <f>B3*(B3-1)/2</f>
        <v>15</v>
      </c>
      <c r="C49" s="82">
        <v>1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>
        <v>1</v>
      </c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>
        <v>1</v>
      </c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>
        <v>1</v>
      </c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>
        <v>1</v>
      </c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97">
        <f t="shared" ref="BZ49:BZ63" si="7">SUMPRODUCT($C$15:$BY$15,C49:BY49)</f>
        <v>1</v>
      </c>
      <c r="CA49" s="82" t="s">
        <v>64</v>
      </c>
      <c r="CB49" s="98">
        <f>$B$6</f>
        <v>1</v>
      </c>
      <c r="CC49" s="82">
        <v>12</v>
      </c>
    </row>
    <row r="50" spans="1:81" ht="11.45" customHeight="1" x14ac:dyDescent="0.2">
      <c r="C50" s="82"/>
      <c r="D50" s="82">
        <v>1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>
        <v>1</v>
      </c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>
        <v>1</v>
      </c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>
        <v>1</v>
      </c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>
        <v>1</v>
      </c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97">
        <f t="shared" si="7"/>
        <v>1</v>
      </c>
      <c r="CA50" s="82" t="s">
        <v>64</v>
      </c>
      <c r="CB50" s="99">
        <f>$B$6</f>
        <v>1</v>
      </c>
      <c r="CC50" s="82">
        <v>13</v>
      </c>
    </row>
    <row r="51" spans="1:81" ht="11.45" customHeight="1" x14ac:dyDescent="0.2">
      <c r="C51" s="82"/>
      <c r="D51" s="82"/>
      <c r="E51" s="82">
        <v>1</v>
      </c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>
        <v>1</v>
      </c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>
        <v>1</v>
      </c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>
        <v>1</v>
      </c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>
        <v>1</v>
      </c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97">
        <f t="shared" si="7"/>
        <v>1</v>
      </c>
      <c r="CA51" s="82" t="s">
        <v>64</v>
      </c>
      <c r="CB51" s="99">
        <f>$B$7</f>
        <v>1</v>
      </c>
      <c r="CC51" s="82">
        <v>14</v>
      </c>
    </row>
    <row r="52" spans="1:81" ht="11.45" customHeight="1" x14ac:dyDescent="0.2">
      <c r="C52" s="82"/>
      <c r="D52" s="82"/>
      <c r="E52" s="82"/>
      <c r="F52" s="82">
        <v>1</v>
      </c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>
        <v>1</v>
      </c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>
        <v>1</v>
      </c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>
        <v>1</v>
      </c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>
        <v>1</v>
      </c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97">
        <f t="shared" si="7"/>
        <v>1</v>
      </c>
      <c r="CA52" s="82" t="s">
        <v>64</v>
      </c>
      <c r="CB52" s="99">
        <f>$B$7</f>
        <v>1</v>
      </c>
      <c r="CC52" s="82">
        <v>15</v>
      </c>
    </row>
    <row r="53" spans="1:81" ht="11.45" customHeight="1" x14ac:dyDescent="0.2">
      <c r="C53" s="82"/>
      <c r="D53" s="82"/>
      <c r="E53" s="82"/>
      <c r="F53" s="82"/>
      <c r="G53" s="82">
        <v>1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>
        <v>1</v>
      </c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>
        <v>1</v>
      </c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>
        <v>1</v>
      </c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>
        <v>1</v>
      </c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97">
        <f t="shared" si="7"/>
        <v>1</v>
      </c>
      <c r="CA53" s="82" t="s">
        <v>64</v>
      </c>
      <c r="CB53" s="99">
        <f>$B$7</f>
        <v>1</v>
      </c>
      <c r="CC53" s="82">
        <v>16</v>
      </c>
    </row>
    <row r="54" spans="1:81" ht="11.45" customHeight="1" x14ac:dyDescent="0.2">
      <c r="C54" s="82"/>
      <c r="D54" s="82"/>
      <c r="E54" s="82"/>
      <c r="F54" s="82"/>
      <c r="G54" s="82"/>
      <c r="H54" s="82">
        <v>1</v>
      </c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>
        <v>1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>
        <v>1</v>
      </c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>
        <v>1</v>
      </c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>
        <v>1</v>
      </c>
      <c r="BQ54" s="82"/>
      <c r="BR54" s="82"/>
      <c r="BS54" s="82"/>
      <c r="BT54" s="82"/>
      <c r="BU54" s="82"/>
      <c r="BV54" s="82"/>
      <c r="BW54" s="82"/>
      <c r="BX54" s="82"/>
      <c r="BY54" s="82"/>
      <c r="BZ54" s="97">
        <f t="shared" si="7"/>
        <v>1</v>
      </c>
      <c r="CA54" s="82" t="s">
        <v>64</v>
      </c>
      <c r="CB54" s="99">
        <f>$B$6</f>
        <v>1</v>
      </c>
      <c r="CC54" s="82">
        <v>23</v>
      </c>
    </row>
    <row r="55" spans="1:81" ht="11.45" customHeight="1" x14ac:dyDescent="0.2">
      <c r="C55" s="82"/>
      <c r="D55" s="82"/>
      <c r="E55" s="82"/>
      <c r="F55" s="82"/>
      <c r="G55" s="82"/>
      <c r="H55" s="82"/>
      <c r="I55" s="82">
        <v>1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>
        <v>1</v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>
        <v>1</v>
      </c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>
        <v>1</v>
      </c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>
        <v>1</v>
      </c>
      <c r="BR55" s="82"/>
      <c r="BS55" s="82"/>
      <c r="BT55" s="82"/>
      <c r="BU55" s="82"/>
      <c r="BV55" s="82"/>
      <c r="BW55" s="82"/>
      <c r="BX55" s="82"/>
      <c r="BY55" s="82"/>
      <c r="BZ55" s="97">
        <f t="shared" si="7"/>
        <v>1</v>
      </c>
      <c r="CA55" s="82" t="s">
        <v>64</v>
      </c>
      <c r="CB55" s="99">
        <f t="shared" ref="CB55:CB60" si="8">$B$7</f>
        <v>1</v>
      </c>
      <c r="CC55" s="82">
        <v>24</v>
      </c>
    </row>
    <row r="56" spans="1:81" ht="11.45" customHeight="1" x14ac:dyDescent="0.2">
      <c r="C56" s="82"/>
      <c r="D56" s="82"/>
      <c r="E56" s="82"/>
      <c r="F56" s="82"/>
      <c r="G56" s="82"/>
      <c r="H56" s="82"/>
      <c r="I56" s="82"/>
      <c r="J56" s="82">
        <v>1</v>
      </c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>
        <v>1</v>
      </c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>
        <v>1</v>
      </c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>
        <v>1</v>
      </c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>
        <v>1</v>
      </c>
      <c r="BS56" s="82"/>
      <c r="BT56" s="82"/>
      <c r="BU56" s="82"/>
      <c r="BV56" s="82"/>
      <c r="BW56" s="82"/>
      <c r="BX56" s="82"/>
      <c r="BY56" s="82"/>
      <c r="BZ56" s="97">
        <f t="shared" si="7"/>
        <v>1</v>
      </c>
      <c r="CA56" s="82" t="s">
        <v>64</v>
      </c>
      <c r="CB56" s="99">
        <f t="shared" si="8"/>
        <v>1</v>
      </c>
      <c r="CC56" s="82">
        <v>25</v>
      </c>
    </row>
    <row r="57" spans="1:81" ht="11.45" customHeight="1" x14ac:dyDescent="0.2">
      <c r="C57" s="82"/>
      <c r="D57" s="82"/>
      <c r="E57" s="82"/>
      <c r="F57" s="82"/>
      <c r="G57" s="82"/>
      <c r="H57" s="82"/>
      <c r="I57" s="82"/>
      <c r="J57" s="82"/>
      <c r="K57" s="82">
        <v>1</v>
      </c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>
        <v>1</v>
      </c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>
        <v>1</v>
      </c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>
        <v>1</v>
      </c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>
        <v>1</v>
      </c>
      <c r="BT57" s="82"/>
      <c r="BU57" s="82"/>
      <c r="BV57" s="82"/>
      <c r="BW57" s="82"/>
      <c r="BX57" s="82"/>
      <c r="BY57" s="82"/>
      <c r="BZ57" s="97">
        <f t="shared" si="7"/>
        <v>1</v>
      </c>
      <c r="CA57" s="82" t="s">
        <v>64</v>
      </c>
      <c r="CB57" s="99">
        <f t="shared" si="8"/>
        <v>1</v>
      </c>
      <c r="CC57" s="82">
        <v>26</v>
      </c>
    </row>
    <row r="58" spans="1:81" ht="11.45" customHeight="1" x14ac:dyDescent="0.2">
      <c r="C58" s="82"/>
      <c r="D58" s="82"/>
      <c r="E58" s="82"/>
      <c r="F58" s="82"/>
      <c r="G58" s="82"/>
      <c r="H58" s="82"/>
      <c r="I58" s="82"/>
      <c r="J58" s="82"/>
      <c r="K58" s="82"/>
      <c r="L58" s="82">
        <v>1</v>
      </c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>
        <v>1</v>
      </c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>
        <v>1</v>
      </c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>
        <v>1</v>
      </c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>
        <v>1</v>
      </c>
      <c r="BU58" s="82"/>
      <c r="BV58" s="82"/>
      <c r="BW58" s="82"/>
      <c r="BX58" s="82"/>
      <c r="BY58" s="82"/>
      <c r="BZ58" s="97">
        <f t="shared" si="7"/>
        <v>1</v>
      </c>
      <c r="CA58" s="82" t="s">
        <v>64</v>
      </c>
      <c r="CB58" s="99">
        <f t="shared" si="8"/>
        <v>1</v>
      </c>
      <c r="CC58" s="82">
        <v>34</v>
      </c>
    </row>
    <row r="59" spans="1:81" ht="11.45" customHeight="1" x14ac:dyDescent="0.2"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>
        <v>1</v>
      </c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>
        <v>1</v>
      </c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>
        <v>1</v>
      </c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>
        <v>1</v>
      </c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>
        <v>1</v>
      </c>
      <c r="BV59" s="82"/>
      <c r="BW59" s="82"/>
      <c r="BX59" s="82"/>
      <c r="BY59" s="82"/>
      <c r="BZ59" s="97">
        <f t="shared" si="7"/>
        <v>1</v>
      </c>
      <c r="CA59" s="82" t="s">
        <v>64</v>
      </c>
      <c r="CB59" s="99">
        <f t="shared" si="8"/>
        <v>1</v>
      </c>
      <c r="CC59" s="82">
        <v>35</v>
      </c>
    </row>
    <row r="60" spans="1:81" ht="11.45" customHeight="1" x14ac:dyDescent="0.2"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>
        <v>1</v>
      </c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>
        <v>1</v>
      </c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>
        <v>1</v>
      </c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>
        <v>1</v>
      </c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>
        <v>1</v>
      </c>
      <c r="BW60" s="82"/>
      <c r="BX60" s="82"/>
      <c r="BY60" s="82"/>
      <c r="BZ60" s="97">
        <f t="shared" si="7"/>
        <v>1</v>
      </c>
      <c r="CA60" s="82" t="s">
        <v>64</v>
      </c>
      <c r="CB60" s="99">
        <f t="shared" si="8"/>
        <v>1</v>
      </c>
      <c r="CC60" s="82">
        <v>36</v>
      </c>
    </row>
    <row r="61" spans="1:81" ht="11.45" customHeight="1" x14ac:dyDescent="0.2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>
        <v>1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>
        <v>1</v>
      </c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>
        <v>1</v>
      </c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>
        <v>1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>
        <v>1</v>
      </c>
      <c r="BX61" s="82"/>
      <c r="BY61" s="82"/>
      <c r="BZ61" s="97">
        <f t="shared" si="7"/>
        <v>1</v>
      </c>
      <c r="CA61" s="82" t="s">
        <v>64</v>
      </c>
      <c r="CB61" s="99">
        <f>$B$6</f>
        <v>1</v>
      </c>
      <c r="CC61" s="82">
        <v>45</v>
      </c>
    </row>
    <row r="62" spans="1:81" ht="11.45" customHeight="1" x14ac:dyDescent="0.2"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>
        <v>1</v>
      </c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>
        <v>1</v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>
        <v>1</v>
      </c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>
        <v>1</v>
      </c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>
        <v>1</v>
      </c>
      <c r="BY62" s="82"/>
      <c r="BZ62" s="97">
        <f t="shared" si="7"/>
        <v>1</v>
      </c>
      <c r="CA62" s="82" t="s">
        <v>64</v>
      </c>
      <c r="CB62" s="99">
        <f>$B$6</f>
        <v>1</v>
      </c>
      <c r="CC62" s="82">
        <v>46</v>
      </c>
    </row>
    <row r="63" spans="1:81" ht="11.45" customHeight="1" x14ac:dyDescent="0.2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>
        <v>1</v>
      </c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>
        <v>1</v>
      </c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>
        <v>1</v>
      </c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>
        <v>1</v>
      </c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>
        <v>1</v>
      </c>
      <c r="BZ63" s="97">
        <f t="shared" si="7"/>
        <v>1</v>
      </c>
      <c r="CA63" s="82" t="s">
        <v>64</v>
      </c>
      <c r="CB63" s="102">
        <f>$B$6</f>
        <v>1</v>
      </c>
      <c r="CC63" s="82">
        <v>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1"/>
  <sheetViews>
    <sheetView showGridLines="0" workbookViewId="0">
      <selection activeCell="A2" sqref="A2"/>
    </sheetView>
  </sheetViews>
  <sheetFormatPr defaultColWidth="8.85546875" defaultRowHeight="15" x14ac:dyDescent="0.25"/>
  <cols>
    <col min="1" max="1" width="13.42578125" style="51" customWidth="1"/>
    <col min="2" max="26" width="4.7109375" style="51" customWidth="1"/>
    <col min="27" max="27" width="8.85546875" style="51"/>
    <col min="28" max="28" width="3.7109375" style="51" customWidth="1"/>
    <col min="29" max="16384" width="8.85546875" style="51"/>
  </cols>
  <sheetData>
    <row r="1" spans="1:15" x14ac:dyDescent="0.25">
      <c r="A1" s="1" t="s">
        <v>100</v>
      </c>
    </row>
    <row r="2" spans="1:15" ht="15.75" thickBot="1" x14ac:dyDescent="0.3">
      <c r="A2" s="1"/>
      <c r="B2" s="2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</row>
    <row r="3" spans="1:15" x14ac:dyDescent="0.25">
      <c r="A3" s="1"/>
      <c r="B3" s="3">
        <v>1</v>
      </c>
      <c r="C3" s="52">
        <v>0</v>
      </c>
      <c r="D3" s="53">
        <v>70</v>
      </c>
      <c r="E3" s="53">
        <v>13</v>
      </c>
      <c r="F3" s="53">
        <v>36</v>
      </c>
      <c r="G3" s="53">
        <v>37</v>
      </c>
      <c r="H3" s="53">
        <v>25</v>
      </c>
      <c r="I3" s="53">
        <v>40</v>
      </c>
      <c r="J3" s="53">
        <v>74</v>
      </c>
      <c r="K3" s="53">
        <v>88</v>
      </c>
      <c r="L3" s="53">
        <v>54</v>
      </c>
      <c r="M3" s="53">
        <v>40</v>
      </c>
      <c r="N3" s="53">
        <v>62</v>
      </c>
      <c r="O3" s="54">
        <v>65</v>
      </c>
    </row>
    <row r="4" spans="1:15" x14ac:dyDescent="0.25">
      <c r="A4" s="1"/>
      <c r="B4" s="3">
        <v>2</v>
      </c>
      <c r="C4" s="55">
        <v>70</v>
      </c>
      <c r="D4" s="56">
        <v>0</v>
      </c>
      <c r="E4" s="56">
        <v>99</v>
      </c>
      <c r="F4" s="56">
        <v>44</v>
      </c>
      <c r="G4" s="56">
        <v>15</v>
      </c>
      <c r="H4" s="56">
        <v>83</v>
      </c>
      <c r="I4" s="56">
        <v>16</v>
      </c>
      <c r="J4" s="56">
        <v>73</v>
      </c>
      <c r="K4" s="56">
        <v>61</v>
      </c>
      <c r="L4" s="56">
        <v>86</v>
      </c>
      <c r="M4" s="56">
        <v>57</v>
      </c>
      <c r="N4" s="56">
        <v>45</v>
      </c>
      <c r="O4" s="57">
        <v>97</v>
      </c>
    </row>
    <row r="5" spans="1:15" x14ac:dyDescent="0.25">
      <c r="A5" s="1"/>
      <c r="B5" s="3">
        <v>3</v>
      </c>
      <c r="C5" s="55">
        <v>13</v>
      </c>
      <c r="D5" s="56">
        <v>99</v>
      </c>
      <c r="E5" s="56">
        <v>0</v>
      </c>
      <c r="F5" s="56">
        <v>16</v>
      </c>
      <c r="G5" s="56">
        <v>33</v>
      </c>
      <c r="H5" s="56">
        <v>31</v>
      </c>
      <c r="I5" s="56">
        <v>60</v>
      </c>
      <c r="J5" s="56">
        <v>19</v>
      </c>
      <c r="K5" s="56">
        <v>73</v>
      </c>
      <c r="L5" s="56">
        <v>61</v>
      </c>
      <c r="M5" s="56">
        <v>25</v>
      </c>
      <c r="N5" s="56">
        <v>88</v>
      </c>
      <c r="O5" s="57">
        <v>57</v>
      </c>
    </row>
    <row r="6" spans="1:15" x14ac:dyDescent="0.25">
      <c r="A6" s="1"/>
      <c r="B6" s="3">
        <v>4</v>
      </c>
      <c r="C6" s="55">
        <v>36</v>
      </c>
      <c r="D6" s="56">
        <v>44</v>
      </c>
      <c r="E6" s="56">
        <v>16</v>
      </c>
      <c r="F6" s="56">
        <v>0</v>
      </c>
      <c r="G6" s="56">
        <v>66</v>
      </c>
      <c r="H6" s="56">
        <v>49</v>
      </c>
      <c r="I6" s="56">
        <v>22</v>
      </c>
      <c r="J6" s="56">
        <v>15</v>
      </c>
      <c r="K6" s="56">
        <v>20</v>
      </c>
      <c r="L6" s="56">
        <v>66</v>
      </c>
      <c r="M6" s="56">
        <v>66</v>
      </c>
      <c r="N6" s="56">
        <v>23</v>
      </c>
      <c r="O6" s="57">
        <v>13</v>
      </c>
    </row>
    <row r="7" spans="1:15" x14ac:dyDescent="0.25">
      <c r="A7" s="1"/>
      <c r="B7" s="3">
        <v>5</v>
      </c>
      <c r="C7" s="55">
        <v>37</v>
      </c>
      <c r="D7" s="56">
        <v>15</v>
      </c>
      <c r="E7" s="56">
        <v>33</v>
      </c>
      <c r="F7" s="56">
        <v>66</v>
      </c>
      <c r="G7" s="56">
        <v>0</v>
      </c>
      <c r="H7" s="56">
        <v>27</v>
      </c>
      <c r="I7" s="56">
        <v>93</v>
      </c>
      <c r="J7" s="56">
        <v>66</v>
      </c>
      <c r="K7" s="56">
        <v>99</v>
      </c>
      <c r="L7" s="56">
        <v>57</v>
      </c>
      <c r="M7" s="56">
        <v>79</v>
      </c>
      <c r="N7" s="56">
        <v>79</v>
      </c>
      <c r="O7" s="57">
        <v>26</v>
      </c>
    </row>
    <row r="8" spans="1:15" x14ac:dyDescent="0.25">
      <c r="A8" s="1"/>
      <c r="B8" s="3">
        <v>6</v>
      </c>
      <c r="C8" s="55">
        <v>25</v>
      </c>
      <c r="D8" s="56">
        <v>83</v>
      </c>
      <c r="E8" s="56">
        <v>31</v>
      </c>
      <c r="F8" s="56">
        <v>49</v>
      </c>
      <c r="G8" s="56">
        <v>27</v>
      </c>
      <c r="H8" s="56">
        <v>0</v>
      </c>
      <c r="I8" s="56">
        <v>14</v>
      </c>
      <c r="J8" s="56">
        <v>17</v>
      </c>
      <c r="K8" s="56">
        <v>67</v>
      </c>
      <c r="L8" s="56">
        <v>48</v>
      </c>
      <c r="M8" s="56">
        <v>89</v>
      </c>
      <c r="N8" s="56">
        <v>54</v>
      </c>
      <c r="O8" s="57">
        <v>94</v>
      </c>
    </row>
    <row r="9" spans="1:15" x14ac:dyDescent="0.25">
      <c r="A9" s="1"/>
      <c r="B9" s="3">
        <v>7</v>
      </c>
      <c r="C9" s="55">
        <v>40</v>
      </c>
      <c r="D9" s="56">
        <v>16</v>
      </c>
      <c r="E9" s="56">
        <v>60</v>
      </c>
      <c r="F9" s="56">
        <v>22</v>
      </c>
      <c r="G9" s="56">
        <v>93</v>
      </c>
      <c r="H9" s="56">
        <v>14</v>
      </c>
      <c r="I9" s="56">
        <v>0</v>
      </c>
      <c r="J9" s="56">
        <v>54</v>
      </c>
      <c r="K9" s="56">
        <v>60</v>
      </c>
      <c r="L9" s="56">
        <v>77</v>
      </c>
      <c r="M9" s="56">
        <v>71</v>
      </c>
      <c r="N9" s="56">
        <v>25</v>
      </c>
      <c r="O9" s="57">
        <v>92</v>
      </c>
    </row>
    <row r="10" spans="1:15" x14ac:dyDescent="0.25">
      <c r="A10" s="1"/>
      <c r="B10" s="3">
        <v>8</v>
      </c>
      <c r="C10" s="55">
        <v>74</v>
      </c>
      <c r="D10" s="56">
        <v>73</v>
      </c>
      <c r="E10" s="56">
        <v>19</v>
      </c>
      <c r="F10" s="56">
        <v>15</v>
      </c>
      <c r="G10" s="56">
        <v>66</v>
      </c>
      <c r="H10" s="56">
        <v>17</v>
      </c>
      <c r="I10" s="56">
        <v>54</v>
      </c>
      <c r="J10" s="56">
        <v>0</v>
      </c>
      <c r="K10" s="56">
        <v>88</v>
      </c>
      <c r="L10" s="56">
        <v>66</v>
      </c>
      <c r="M10" s="56">
        <v>25</v>
      </c>
      <c r="N10" s="56">
        <v>42</v>
      </c>
      <c r="O10" s="57">
        <v>72</v>
      </c>
    </row>
    <row r="11" spans="1:15" x14ac:dyDescent="0.25">
      <c r="A11" s="1"/>
      <c r="B11" s="3">
        <v>9</v>
      </c>
      <c r="C11" s="55">
        <v>88</v>
      </c>
      <c r="D11" s="56">
        <v>61</v>
      </c>
      <c r="E11" s="56">
        <v>73</v>
      </c>
      <c r="F11" s="56">
        <v>20</v>
      </c>
      <c r="G11" s="56">
        <v>99</v>
      </c>
      <c r="H11" s="56">
        <v>67</v>
      </c>
      <c r="I11" s="56">
        <v>60</v>
      </c>
      <c r="J11" s="56">
        <v>88</v>
      </c>
      <c r="K11" s="56">
        <v>0</v>
      </c>
      <c r="L11" s="56">
        <v>21</v>
      </c>
      <c r="M11" s="56">
        <v>70</v>
      </c>
      <c r="N11" s="56">
        <v>57</v>
      </c>
      <c r="O11" s="57">
        <v>93</v>
      </c>
    </row>
    <row r="12" spans="1:15" x14ac:dyDescent="0.25">
      <c r="A12" s="1"/>
      <c r="B12" s="3">
        <v>10</v>
      </c>
      <c r="C12" s="55">
        <v>54</v>
      </c>
      <c r="D12" s="56">
        <v>86</v>
      </c>
      <c r="E12" s="56">
        <v>61</v>
      </c>
      <c r="F12" s="56">
        <v>66</v>
      </c>
      <c r="G12" s="56">
        <v>57</v>
      </c>
      <c r="H12" s="56">
        <v>48</v>
      </c>
      <c r="I12" s="56">
        <v>77</v>
      </c>
      <c r="J12" s="56">
        <v>66</v>
      </c>
      <c r="K12" s="56">
        <v>21</v>
      </c>
      <c r="L12" s="56">
        <v>0</v>
      </c>
      <c r="M12" s="56">
        <v>49</v>
      </c>
      <c r="N12" s="56">
        <v>89</v>
      </c>
      <c r="O12" s="57">
        <v>89</v>
      </c>
    </row>
    <row r="13" spans="1:15" x14ac:dyDescent="0.25">
      <c r="A13" s="1"/>
      <c r="B13" s="3">
        <v>11</v>
      </c>
      <c r="C13" s="55">
        <v>40</v>
      </c>
      <c r="D13" s="56">
        <v>57</v>
      </c>
      <c r="E13" s="56">
        <v>25</v>
      </c>
      <c r="F13" s="56">
        <v>66</v>
      </c>
      <c r="G13" s="56">
        <v>79</v>
      </c>
      <c r="H13" s="56">
        <v>89</v>
      </c>
      <c r="I13" s="56">
        <v>71</v>
      </c>
      <c r="J13" s="56">
        <v>25</v>
      </c>
      <c r="K13" s="56">
        <v>70</v>
      </c>
      <c r="L13" s="56">
        <v>49</v>
      </c>
      <c r="M13" s="56">
        <v>0</v>
      </c>
      <c r="N13" s="56">
        <v>42</v>
      </c>
      <c r="O13" s="57">
        <v>46</v>
      </c>
    </row>
    <row r="14" spans="1:15" x14ac:dyDescent="0.25">
      <c r="A14" s="1"/>
      <c r="B14" s="3">
        <v>12</v>
      </c>
      <c r="C14" s="55">
        <v>62</v>
      </c>
      <c r="D14" s="56">
        <v>45</v>
      </c>
      <c r="E14" s="56">
        <v>88</v>
      </c>
      <c r="F14" s="56">
        <v>23</v>
      </c>
      <c r="G14" s="56">
        <v>79</v>
      </c>
      <c r="H14" s="56">
        <v>54</v>
      </c>
      <c r="I14" s="56">
        <v>25</v>
      </c>
      <c r="J14" s="56">
        <v>42</v>
      </c>
      <c r="K14" s="56">
        <v>57</v>
      </c>
      <c r="L14" s="56">
        <v>89</v>
      </c>
      <c r="M14" s="56">
        <v>42</v>
      </c>
      <c r="N14" s="56">
        <v>0</v>
      </c>
      <c r="O14" s="57">
        <v>96</v>
      </c>
    </row>
    <row r="15" spans="1:15" ht="15.75" thickBot="1" x14ac:dyDescent="0.3">
      <c r="A15" s="1"/>
      <c r="B15" s="3">
        <v>13</v>
      </c>
      <c r="C15" s="58">
        <v>65</v>
      </c>
      <c r="D15" s="59">
        <v>97</v>
      </c>
      <c r="E15" s="59">
        <v>57</v>
      </c>
      <c r="F15" s="59">
        <v>13</v>
      </c>
      <c r="G15" s="59">
        <v>26</v>
      </c>
      <c r="H15" s="59">
        <v>94</v>
      </c>
      <c r="I15" s="59">
        <v>92</v>
      </c>
      <c r="J15" s="59">
        <v>72</v>
      </c>
      <c r="K15" s="59">
        <v>93</v>
      </c>
      <c r="L15" s="59">
        <v>89</v>
      </c>
      <c r="M15" s="59">
        <v>46</v>
      </c>
      <c r="N15" s="59">
        <v>96</v>
      </c>
      <c r="O15" s="60">
        <v>0</v>
      </c>
    </row>
    <row r="16" spans="1:15" x14ac:dyDescent="0.25">
      <c r="A16" s="1"/>
    </row>
    <row r="17" spans="1:26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W17" s="2"/>
    </row>
    <row r="18" spans="1:26" x14ac:dyDescent="0.25">
      <c r="A18" s="1" t="s">
        <v>101</v>
      </c>
      <c r="B18" s="61">
        <v>1</v>
      </c>
      <c r="C18" s="61">
        <v>2</v>
      </c>
      <c r="D18" s="61">
        <v>3</v>
      </c>
      <c r="E18" s="61">
        <v>4</v>
      </c>
      <c r="F18" s="61">
        <v>5</v>
      </c>
      <c r="G18" s="61">
        <v>6</v>
      </c>
      <c r="H18" s="61">
        <v>7</v>
      </c>
      <c r="I18" s="61">
        <v>8</v>
      </c>
      <c r="J18" s="61">
        <v>9</v>
      </c>
      <c r="K18" s="61">
        <v>10</v>
      </c>
      <c r="L18" s="61">
        <v>11</v>
      </c>
      <c r="M18" s="61">
        <v>12</v>
      </c>
      <c r="N18" s="61">
        <v>13</v>
      </c>
      <c r="O18" s="61">
        <v>14</v>
      </c>
      <c r="P18" s="61">
        <v>15</v>
      </c>
      <c r="Q18" s="61">
        <v>16</v>
      </c>
      <c r="R18" s="61">
        <v>17</v>
      </c>
      <c r="S18" s="61">
        <v>18</v>
      </c>
      <c r="T18" s="61">
        <v>19</v>
      </c>
      <c r="U18" s="61">
        <v>20</v>
      </c>
      <c r="V18" s="61">
        <v>21</v>
      </c>
      <c r="W18" s="61">
        <v>22</v>
      </c>
      <c r="X18" s="61">
        <v>23</v>
      </c>
      <c r="Y18" s="61">
        <v>24</v>
      </c>
      <c r="Z18" s="61">
        <v>25</v>
      </c>
    </row>
    <row r="19" spans="1:26" x14ac:dyDescent="0.25">
      <c r="A19" s="1" t="s">
        <v>102</v>
      </c>
      <c r="B19" s="3">
        <f t="shared" ref="B19:Q21" ca="1" si="0">RANDBETWEEN(2,13)</f>
        <v>5</v>
      </c>
      <c r="C19" s="3">
        <f t="shared" ca="1" si="0"/>
        <v>8</v>
      </c>
      <c r="D19" s="3">
        <f t="shared" ca="1" si="0"/>
        <v>7</v>
      </c>
      <c r="E19" s="3">
        <f t="shared" ca="1" si="0"/>
        <v>12</v>
      </c>
      <c r="F19" s="3">
        <f t="shared" ca="1" si="0"/>
        <v>9</v>
      </c>
      <c r="G19" s="3">
        <f t="shared" ca="1" si="0"/>
        <v>11</v>
      </c>
      <c r="H19" s="3">
        <f t="shared" ca="1" si="0"/>
        <v>2</v>
      </c>
      <c r="I19" s="3">
        <f t="shared" ca="1" si="0"/>
        <v>12</v>
      </c>
      <c r="J19" s="3">
        <f t="shared" ca="1" si="0"/>
        <v>13</v>
      </c>
      <c r="K19" s="3">
        <f t="shared" ca="1" si="0"/>
        <v>4</v>
      </c>
      <c r="L19" s="3">
        <f t="shared" ca="1" si="0"/>
        <v>4</v>
      </c>
      <c r="M19" s="3">
        <f t="shared" ca="1" si="0"/>
        <v>6</v>
      </c>
      <c r="N19" s="3">
        <f t="shared" ca="1" si="0"/>
        <v>10</v>
      </c>
      <c r="O19" s="3">
        <f t="shared" ca="1" si="0"/>
        <v>8</v>
      </c>
      <c r="P19" s="3">
        <f t="shared" ca="1" si="0"/>
        <v>4</v>
      </c>
      <c r="Q19" s="3">
        <f t="shared" ca="1" si="0"/>
        <v>2</v>
      </c>
      <c r="R19" s="3">
        <f t="shared" ref="R19:Z21" ca="1" si="1">RANDBETWEEN(2,13)</f>
        <v>6</v>
      </c>
      <c r="S19" s="3">
        <f t="shared" ca="1" si="1"/>
        <v>2</v>
      </c>
      <c r="T19" s="3">
        <f t="shared" ca="1" si="1"/>
        <v>4</v>
      </c>
      <c r="U19" s="3">
        <f t="shared" ca="1" si="1"/>
        <v>7</v>
      </c>
      <c r="V19" s="3">
        <f t="shared" ca="1" si="1"/>
        <v>4</v>
      </c>
      <c r="W19" s="3">
        <f t="shared" ca="1" si="1"/>
        <v>9</v>
      </c>
      <c r="X19" s="3">
        <f t="shared" ca="1" si="1"/>
        <v>10</v>
      </c>
      <c r="Y19" s="3">
        <f t="shared" ca="1" si="1"/>
        <v>3</v>
      </c>
      <c r="Z19" s="3">
        <f t="shared" ca="1" si="1"/>
        <v>13</v>
      </c>
    </row>
    <row r="20" spans="1:26" x14ac:dyDescent="0.25">
      <c r="A20" s="1"/>
      <c r="B20" s="3">
        <f t="shared" ca="1" si="0"/>
        <v>10</v>
      </c>
      <c r="C20" s="3">
        <f t="shared" ca="1" si="0"/>
        <v>5</v>
      </c>
      <c r="D20" s="3">
        <f t="shared" ca="1" si="0"/>
        <v>4</v>
      </c>
      <c r="E20" s="3">
        <f t="shared" ca="1" si="0"/>
        <v>7</v>
      </c>
      <c r="F20" s="3">
        <f t="shared" ca="1" si="0"/>
        <v>4</v>
      </c>
      <c r="G20" s="3">
        <f t="shared" ca="1" si="0"/>
        <v>12</v>
      </c>
      <c r="H20" s="3">
        <f t="shared" ca="1" si="0"/>
        <v>12</v>
      </c>
      <c r="I20" s="3">
        <f t="shared" ca="1" si="0"/>
        <v>4</v>
      </c>
      <c r="J20" s="3">
        <f t="shared" ca="1" si="0"/>
        <v>2</v>
      </c>
      <c r="K20" s="3">
        <f t="shared" ca="1" si="0"/>
        <v>8</v>
      </c>
      <c r="L20" s="3">
        <f t="shared" ca="1" si="0"/>
        <v>12</v>
      </c>
      <c r="M20" s="3">
        <f t="shared" ca="1" si="0"/>
        <v>2</v>
      </c>
      <c r="N20" s="3">
        <f t="shared" ca="1" si="0"/>
        <v>7</v>
      </c>
      <c r="O20" s="3">
        <f t="shared" ca="1" si="0"/>
        <v>10</v>
      </c>
      <c r="P20" s="3">
        <f t="shared" ca="1" si="0"/>
        <v>10</v>
      </c>
      <c r="Q20" s="3">
        <f t="shared" ca="1" si="0"/>
        <v>3</v>
      </c>
      <c r="R20" s="3">
        <f t="shared" ca="1" si="1"/>
        <v>5</v>
      </c>
      <c r="S20" s="3">
        <f t="shared" ca="1" si="1"/>
        <v>3</v>
      </c>
      <c r="T20" s="3">
        <f t="shared" ca="1" si="1"/>
        <v>5</v>
      </c>
      <c r="U20" s="3">
        <f t="shared" ca="1" si="1"/>
        <v>3</v>
      </c>
      <c r="V20" s="3">
        <f t="shared" ca="1" si="1"/>
        <v>7</v>
      </c>
      <c r="W20" s="3">
        <f t="shared" ca="1" si="1"/>
        <v>8</v>
      </c>
      <c r="X20" s="3">
        <f t="shared" ca="1" si="1"/>
        <v>6</v>
      </c>
      <c r="Y20" s="3">
        <f t="shared" ca="1" si="1"/>
        <v>3</v>
      </c>
      <c r="Z20" s="3">
        <f t="shared" ca="1" si="1"/>
        <v>13</v>
      </c>
    </row>
    <row r="21" spans="1:26" x14ac:dyDescent="0.25">
      <c r="A21" s="1"/>
      <c r="B21" s="3">
        <f t="shared" ca="1" si="0"/>
        <v>3</v>
      </c>
      <c r="C21" s="3">
        <f t="shared" ca="1" si="0"/>
        <v>11</v>
      </c>
      <c r="D21" s="3">
        <f t="shared" ca="1" si="0"/>
        <v>12</v>
      </c>
      <c r="E21" s="3">
        <f t="shared" ca="1" si="0"/>
        <v>11</v>
      </c>
      <c r="F21" s="3">
        <f t="shared" ca="1" si="0"/>
        <v>4</v>
      </c>
      <c r="G21" s="3">
        <f t="shared" ca="1" si="0"/>
        <v>8</v>
      </c>
      <c r="H21" s="3">
        <f t="shared" ca="1" si="0"/>
        <v>11</v>
      </c>
      <c r="I21" s="3">
        <f t="shared" ca="1" si="0"/>
        <v>12</v>
      </c>
      <c r="J21" s="3">
        <f t="shared" ca="1" si="0"/>
        <v>5</v>
      </c>
      <c r="K21" s="3">
        <f t="shared" ca="1" si="0"/>
        <v>3</v>
      </c>
      <c r="L21" s="3">
        <f t="shared" ca="1" si="0"/>
        <v>11</v>
      </c>
      <c r="M21" s="3">
        <f t="shared" ca="1" si="0"/>
        <v>8</v>
      </c>
      <c r="N21" s="3">
        <f t="shared" ca="1" si="0"/>
        <v>9</v>
      </c>
      <c r="O21" s="3">
        <f t="shared" ca="1" si="0"/>
        <v>13</v>
      </c>
      <c r="P21" s="3">
        <f t="shared" ca="1" si="0"/>
        <v>11</v>
      </c>
      <c r="Q21" s="3">
        <f t="shared" ca="1" si="0"/>
        <v>2</v>
      </c>
      <c r="R21" s="3">
        <f t="shared" ca="1" si="1"/>
        <v>6</v>
      </c>
      <c r="S21" s="3">
        <f t="shared" ca="1" si="1"/>
        <v>6</v>
      </c>
      <c r="T21" s="3">
        <f t="shared" ca="1" si="1"/>
        <v>8</v>
      </c>
      <c r="U21" s="3">
        <f t="shared" ca="1" si="1"/>
        <v>13</v>
      </c>
      <c r="V21" s="3">
        <f t="shared" ca="1" si="1"/>
        <v>8</v>
      </c>
      <c r="W21" s="3">
        <f t="shared" ca="1" si="1"/>
        <v>10</v>
      </c>
      <c r="X21" s="3">
        <f t="shared" ca="1" si="1"/>
        <v>10</v>
      </c>
      <c r="Y21" s="3">
        <f t="shared" ca="1" si="1"/>
        <v>6</v>
      </c>
      <c r="Z21" s="3">
        <f t="shared" ca="1" si="1"/>
        <v>3</v>
      </c>
    </row>
    <row r="22" spans="1:26" x14ac:dyDescent="0.25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W22" s="3"/>
    </row>
    <row r="23" spans="1:26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W23" s="3"/>
    </row>
    <row r="24" spans="1:26" x14ac:dyDescent="0.25">
      <c r="A24" s="1" t="s">
        <v>103</v>
      </c>
      <c r="B24" s="61">
        <v>1</v>
      </c>
      <c r="C24" s="61">
        <v>2</v>
      </c>
      <c r="D24" s="61">
        <v>3</v>
      </c>
      <c r="E24" s="61">
        <v>4</v>
      </c>
      <c r="F24" s="61">
        <v>5</v>
      </c>
      <c r="G24" s="61">
        <v>6</v>
      </c>
      <c r="H24" s="61">
        <v>7</v>
      </c>
      <c r="I24" s="61">
        <v>8</v>
      </c>
      <c r="J24" s="61">
        <v>9</v>
      </c>
      <c r="K24" s="61">
        <v>10</v>
      </c>
      <c r="L24" s="61">
        <v>11</v>
      </c>
      <c r="M24" s="61">
        <v>12</v>
      </c>
      <c r="N24" s="61">
        <v>13</v>
      </c>
      <c r="O24" s="61">
        <v>14</v>
      </c>
      <c r="P24" s="61">
        <v>15</v>
      </c>
      <c r="Q24" s="61">
        <v>16</v>
      </c>
      <c r="R24" s="61">
        <v>17</v>
      </c>
      <c r="S24" s="61">
        <v>18</v>
      </c>
      <c r="T24" s="61">
        <v>19</v>
      </c>
      <c r="U24" s="61">
        <v>20</v>
      </c>
      <c r="V24" s="61">
        <v>21</v>
      </c>
      <c r="W24" s="61">
        <v>22</v>
      </c>
      <c r="X24" s="61">
        <v>23</v>
      </c>
      <c r="Y24" s="61">
        <v>24</v>
      </c>
      <c r="Z24" s="61">
        <v>25</v>
      </c>
    </row>
    <row r="25" spans="1:26" x14ac:dyDescent="0.25">
      <c r="A25" s="1"/>
      <c r="B25" s="62">
        <v>1</v>
      </c>
      <c r="C25" s="62">
        <v>1</v>
      </c>
      <c r="D25" s="62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  <c r="P25" s="62">
        <v>1</v>
      </c>
      <c r="Q25" s="62">
        <v>1</v>
      </c>
      <c r="R25" s="62">
        <v>1</v>
      </c>
      <c r="S25" s="62">
        <v>1</v>
      </c>
      <c r="T25" s="62">
        <v>1</v>
      </c>
      <c r="U25" s="62">
        <v>1</v>
      </c>
      <c r="V25" s="62">
        <v>1</v>
      </c>
      <c r="W25" s="62">
        <v>1</v>
      </c>
      <c r="X25" s="62">
        <v>1</v>
      </c>
      <c r="Y25" s="62">
        <v>1</v>
      </c>
      <c r="Z25" s="62">
        <v>1</v>
      </c>
    </row>
    <row r="26" spans="1:26" x14ac:dyDescent="0.25">
      <c r="A26" s="1"/>
      <c r="B26" s="3">
        <v>8</v>
      </c>
      <c r="C26" s="3">
        <v>6</v>
      </c>
      <c r="D26" s="3">
        <v>3</v>
      </c>
      <c r="E26" s="3">
        <v>9</v>
      </c>
      <c r="F26" s="3">
        <v>3</v>
      </c>
      <c r="G26" s="3">
        <v>11</v>
      </c>
      <c r="H26" s="3">
        <v>5</v>
      </c>
      <c r="I26" s="3">
        <v>9</v>
      </c>
      <c r="J26" s="3">
        <v>10</v>
      </c>
      <c r="K26" s="3">
        <v>10</v>
      </c>
      <c r="L26" s="3">
        <v>8</v>
      </c>
      <c r="M26" s="3">
        <v>13</v>
      </c>
      <c r="N26" s="3">
        <v>12</v>
      </c>
      <c r="O26" s="3">
        <v>7</v>
      </c>
      <c r="P26" s="3">
        <v>10</v>
      </c>
      <c r="Q26" s="3">
        <v>8</v>
      </c>
      <c r="R26" s="3">
        <v>6</v>
      </c>
      <c r="S26" s="3">
        <v>6</v>
      </c>
      <c r="T26" s="3">
        <v>13</v>
      </c>
      <c r="U26" s="3">
        <v>13</v>
      </c>
      <c r="V26" s="3">
        <v>9</v>
      </c>
      <c r="W26" s="3">
        <v>5</v>
      </c>
      <c r="X26" s="3">
        <v>7</v>
      </c>
      <c r="Y26" s="3">
        <v>10</v>
      </c>
      <c r="Z26" s="3">
        <v>13</v>
      </c>
    </row>
    <row r="27" spans="1:26" x14ac:dyDescent="0.25">
      <c r="A27" s="1"/>
      <c r="B27" s="3">
        <v>9</v>
      </c>
      <c r="C27" s="3">
        <v>3</v>
      </c>
      <c r="D27" s="3">
        <v>4</v>
      </c>
      <c r="E27" s="3">
        <v>4</v>
      </c>
      <c r="F27" s="3">
        <v>6</v>
      </c>
      <c r="G27" s="3">
        <v>11</v>
      </c>
      <c r="H27" s="3">
        <v>4</v>
      </c>
      <c r="I27" s="3">
        <v>3</v>
      </c>
      <c r="J27" s="3">
        <v>9</v>
      </c>
      <c r="K27" s="3">
        <v>12</v>
      </c>
      <c r="L27" s="3">
        <v>10</v>
      </c>
      <c r="M27" s="3">
        <v>8</v>
      </c>
      <c r="N27" s="3">
        <v>8</v>
      </c>
      <c r="O27" s="3">
        <v>3</v>
      </c>
      <c r="P27" s="3">
        <v>12</v>
      </c>
      <c r="Q27" s="3">
        <v>9</v>
      </c>
      <c r="R27" s="3">
        <v>3</v>
      </c>
      <c r="S27" s="3">
        <v>7</v>
      </c>
      <c r="T27" s="3">
        <v>12</v>
      </c>
      <c r="U27" s="3">
        <v>13</v>
      </c>
      <c r="V27" s="3">
        <v>6</v>
      </c>
      <c r="W27" s="3">
        <v>9</v>
      </c>
      <c r="X27" s="3">
        <v>7</v>
      </c>
      <c r="Y27" s="3">
        <v>12</v>
      </c>
      <c r="Z27" s="3">
        <v>12</v>
      </c>
    </row>
    <row r="28" spans="1:26" x14ac:dyDescent="0.25">
      <c r="A28" s="1"/>
      <c r="B28" s="3">
        <v>13</v>
      </c>
      <c r="C28" s="3">
        <v>6</v>
      </c>
      <c r="D28" s="3">
        <v>10</v>
      </c>
      <c r="E28" s="3">
        <v>3</v>
      </c>
      <c r="F28" s="3">
        <v>8</v>
      </c>
      <c r="G28" s="3">
        <v>3</v>
      </c>
      <c r="H28" s="3">
        <v>9</v>
      </c>
      <c r="I28" s="3">
        <v>11</v>
      </c>
      <c r="J28" s="3">
        <v>7</v>
      </c>
      <c r="K28" s="3">
        <v>11</v>
      </c>
      <c r="L28" s="3">
        <v>11</v>
      </c>
      <c r="M28" s="3">
        <v>3</v>
      </c>
      <c r="N28" s="3">
        <v>2</v>
      </c>
      <c r="O28" s="3">
        <v>2</v>
      </c>
      <c r="P28" s="3">
        <v>13</v>
      </c>
      <c r="Q28" s="3">
        <v>10</v>
      </c>
      <c r="R28" s="3">
        <v>4</v>
      </c>
      <c r="S28" s="3">
        <v>3</v>
      </c>
      <c r="T28" s="3">
        <v>10</v>
      </c>
      <c r="U28" s="3">
        <v>8</v>
      </c>
      <c r="V28" s="3">
        <v>12</v>
      </c>
      <c r="W28" s="3">
        <v>8</v>
      </c>
      <c r="X28" s="3">
        <v>9</v>
      </c>
      <c r="Y28" s="3">
        <v>8</v>
      </c>
      <c r="Z28" s="3">
        <v>8</v>
      </c>
    </row>
    <row r="29" spans="1:26" x14ac:dyDescent="0.25">
      <c r="A29" s="1"/>
      <c r="B29" s="62">
        <v>1</v>
      </c>
      <c r="C29" s="62">
        <v>1</v>
      </c>
      <c r="D29" s="62">
        <v>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  <c r="P29" s="62">
        <v>1</v>
      </c>
      <c r="Q29" s="62">
        <v>1</v>
      </c>
      <c r="R29" s="62">
        <v>1</v>
      </c>
      <c r="S29" s="62">
        <v>1</v>
      </c>
      <c r="T29" s="62">
        <v>1</v>
      </c>
      <c r="U29" s="62">
        <v>1</v>
      </c>
      <c r="V29" s="62">
        <v>1</v>
      </c>
      <c r="W29" s="62">
        <v>1</v>
      </c>
      <c r="X29" s="62">
        <v>1</v>
      </c>
      <c r="Y29" s="62">
        <v>1</v>
      </c>
      <c r="Z29" s="62">
        <v>1</v>
      </c>
    </row>
    <row r="30" spans="1:26" x14ac:dyDescent="0.25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W30" s="3"/>
    </row>
    <row r="31" spans="1:26" x14ac:dyDescent="0.25">
      <c r="A31" s="1" t="s">
        <v>104</v>
      </c>
      <c r="B31" s="3">
        <f t="shared" ref="B31:Z34" si="2">INDEX($C$3:$O$15,B25,B26)</f>
        <v>74</v>
      </c>
      <c r="C31" s="3">
        <f t="shared" si="2"/>
        <v>25</v>
      </c>
      <c r="D31" s="3">
        <f t="shared" si="2"/>
        <v>13</v>
      </c>
      <c r="E31" s="3">
        <f t="shared" si="2"/>
        <v>88</v>
      </c>
      <c r="F31" s="3">
        <f t="shared" si="2"/>
        <v>13</v>
      </c>
      <c r="G31" s="3">
        <f t="shared" si="2"/>
        <v>40</v>
      </c>
      <c r="H31" s="3">
        <f t="shared" si="2"/>
        <v>37</v>
      </c>
      <c r="I31" s="3">
        <f t="shared" si="2"/>
        <v>88</v>
      </c>
      <c r="J31" s="3">
        <f t="shared" si="2"/>
        <v>54</v>
      </c>
      <c r="K31" s="3">
        <f t="shared" si="2"/>
        <v>54</v>
      </c>
      <c r="L31" s="3">
        <f t="shared" si="2"/>
        <v>74</v>
      </c>
      <c r="M31" s="3">
        <f t="shared" si="2"/>
        <v>65</v>
      </c>
      <c r="N31" s="3">
        <f t="shared" si="2"/>
        <v>62</v>
      </c>
      <c r="O31" s="3">
        <f t="shared" si="2"/>
        <v>40</v>
      </c>
      <c r="P31" s="3">
        <f t="shared" si="2"/>
        <v>54</v>
      </c>
      <c r="Q31" s="3">
        <f t="shared" si="2"/>
        <v>74</v>
      </c>
      <c r="R31" s="3">
        <f t="shared" si="2"/>
        <v>25</v>
      </c>
      <c r="S31" s="3">
        <f t="shared" si="2"/>
        <v>25</v>
      </c>
      <c r="T31" s="3">
        <f t="shared" si="2"/>
        <v>65</v>
      </c>
      <c r="U31" s="3">
        <f t="shared" si="2"/>
        <v>65</v>
      </c>
      <c r="V31" s="3">
        <f t="shared" si="2"/>
        <v>88</v>
      </c>
      <c r="W31" s="3">
        <f t="shared" si="2"/>
        <v>37</v>
      </c>
      <c r="X31" s="3">
        <f t="shared" si="2"/>
        <v>40</v>
      </c>
      <c r="Y31" s="3">
        <f t="shared" si="2"/>
        <v>54</v>
      </c>
      <c r="Z31" s="3">
        <f t="shared" si="2"/>
        <v>65</v>
      </c>
    </row>
    <row r="32" spans="1:26" x14ac:dyDescent="0.25">
      <c r="A32" s="1"/>
      <c r="B32" s="3">
        <f t="shared" si="2"/>
        <v>88</v>
      </c>
      <c r="C32" s="3">
        <f t="shared" si="2"/>
        <v>31</v>
      </c>
      <c r="D32" s="3">
        <f t="shared" si="2"/>
        <v>16</v>
      </c>
      <c r="E32" s="3">
        <f t="shared" si="2"/>
        <v>20</v>
      </c>
      <c r="F32" s="3">
        <f t="shared" si="2"/>
        <v>31</v>
      </c>
      <c r="G32" s="3">
        <f t="shared" si="2"/>
        <v>0</v>
      </c>
      <c r="H32" s="3">
        <f t="shared" si="2"/>
        <v>66</v>
      </c>
      <c r="I32" s="3">
        <f t="shared" si="2"/>
        <v>73</v>
      </c>
      <c r="J32" s="3">
        <f t="shared" si="2"/>
        <v>21</v>
      </c>
      <c r="K32" s="3">
        <f t="shared" si="2"/>
        <v>89</v>
      </c>
      <c r="L32" s="3">
        <f t="shared" si="2"/>
        <v>66</v>
      </c>
      <c r="M32" s="3">
        <f t="shared" si="2"/>
        <v>72</v>
      </c>
      <c r="N32" s="3">
        <f t="shared" si="2"/>
        <v>42</v>
      </c>
      <c r="O32" s="3">
        <f t="shared" si="2"/>
        <v>60</v>
      </c>
      <c r="P32" s="3">
        <f t="shared" si="2"/>
        <v>89</v>
      </c>
      <c r="Q32" s="3">
        <f t="shared" si="2"/>
        <v>88</v>
      </c>
      <c r="R32" s="3">
        <f t="shared" si="2"/>
        <v>31</v>
      </c>
      <c r="S32" s="3">
        <f t="shared" si="2"/>
        <v>14</v>
      </c>
      <c r="T32" s="3">
        <f t="shared" si="2"/>
        <v>96</v>
      </c>
      <c r="U32" s="3">
        <f t="shared" si="2"/>
        <v>0</v>
      </c>
      <c r="V32" s="3">
        <f t="shared" si="2"/>
        <v>67</v>
      </c>
      <c r="W32" s="3">
        <f t="shared" si="2"/>
        <v>99</v>
      </c>
      <c r="X32" s="3">
        <f t="shared" si="2"/>
        <v>0</v>
      </c>
      <c r="Y32" s="3">
        <f t="shared" si="2"/>
        <v>89</v>
      </c>
      <c r="Z32" s="3">
        <f t="shared" si="2"/>
        <v>96</v>
      </c>
    </row>
    <row r="33" spans="1:29" x14ac:dyDescent="0.25">
      <c r="A33" s="1"/>
      <c r="B33" s="3">
        <f t="shared" si="2"/>
        <v>93</v>
      </c>
      <c r="C33" s="3">
        <f t="shared" si="2"/>
        <v>31</v>
      </c>
      <c r="D33" s="3">
        <f t="shared" si="2"/>
        <v>66</v>
      </c>
      <c r="E33" s="3">
        <f t="shared" si="2"/>
        <v>16</v>
      </c>
      <c r="F33" s="3">
        <f t="shared" si="2"/>
        <v>17</v>
      </c>
      <c r="G33" s="3">
        <f t="shared" si="2"/>
        <v>25</v>
      </c>
      <c r="H33" s="3">
        <f t="shared" si="2"/>
        <v>20</v>
      </c>
      <c r="I33" s="3">
        <f t="shared" si="2"/>
        <v>25</v>
      </c>
      <c r="J33" s="3">
        <f t="shared" si="2"/>
        <v>60</v>
      </c>
      <c r="K33" s="3">
        <f t="shared" si="2"/>
        <v>42</v>
      </c>
      <c r="L33" s="3">
        <f t="shared" si="2"/>
        <v>49</v>
      </c>
      <c r="M33" s="3">
        <f t="shared" si="2"/>
        <v>19</v>
      </c>
      <c r="N33" s="3">
        <f t="shared" si="2"/>
        <v>73</v>
      </c>
      <c r="O33" s="3">
        <f t="shared" si="2"/>
        <v>99</v>
      </c>
      <c r="P33" s="3">
        <f t="shared" si="2"/>
        <v>96</v>
      </c>
      <c r="Q33" s="3">
        <f t="shared" si="2"/>
        <v>21</v>
      </c>
      <c r="R33" s="3">
        <f t="shared" si="2"/>
        <v>16</v>
      </c>
      <c r="S33" s="3">
        <f t="shared" si="2"/>
        <v>60</v>
      </c>
      <c r="T33" s="3">
        <f t="shared" si="2"/>
        <v>89</v>
      </c>
      <c r="U33" s="3">
        <f t="shared" si="2"/>
        <v>72</v>
      </c>
      <c r="V33" s="3">
        <f t="shared" si="2"/>
        <v>54</v>
      </c>
      <c r="W33" s="3">
        <f t="shared" si="2"/>
        <v>88</v>
      </c>
      <c r="X33" s="3">
        <f t="shared" si="2"/>
        <v>60</v>
      </c>
      <c r="Y33" s="3">
        <f t="shared" si="2"/>
        <v>42</v>
      </c>
      <c r="Z33" s="3">
        <f t="shared" si="2"/>
        <v>42</v>
      </c>
    </row>
    <row r="34" spans="1:29" x14ac:dyDescent="0.25">
      <c r="A34" s="1"/>
      <c r="B34" s="3">
        <f t="shared" si="2"/>
        <v>65</v>
      </c>
      <c r="C34" s="3">
        <f t="shared" si="2"/>
        <v>25</v>
      </c>
      <c r="D34" s="3">
        <f t="shared" si="2"/>
        <v>54</v>
      </c>
      <c r="E34" s="3">
        <f t="shared" si="2"/>
        <v>13</v>
      </c>
      <c r="F34" s="3">
        <f t="shared" si="2"/>
        <v>74</v>
      </c>
      <c r="G34" s="3">
        <f t="shared" si="2"/>
        <v>13</v>
      </c>
      <c r="H34" s="3">
        <f t="shared" si="2"/>
        <v>88</v>
      </c>
      <c r="I34" s="3">
        <f t="shared" si="2"/>
        <v>40</v>
      </c>
      <c r="J34" s="3">
        <f t="shared" si="2"/>
        <v>40</v>
      </c>
      <c r="K34" s="3">
        <f t="shared" si="2"/>
        <v>40</v>
      </c>
      <c r="L34" s="3">
        <f t="shared" si="2"/>
        <v>40</v>
      </c>
      <c r="M34" s="3">
        <f t="shared" si="2"/>
        <v>13</v>
      </c>
      <c r="N34" s="3">
        <f t="shared" si="2"/>
        <v>70</v>
      </c>
      <c r="O34" s="3">
        <f t="shared" si="2"/>
        <v>70</v>
      </c>
      <c r="P34" s="3">
        <f t="shared" si="2"/>
        <v>65</v>
      </c>
      <c r="Q34" s="3">
        <f t="shared" si="2"/>
        <v>54</v>
      </c>
      <c r="R34" s="3">
        <f t="shared" si="2"/>
        <v>36</v>
      </c>
      <c r="S34" s="3">
        <f t="shared" si="2"/>
        <v>13</v>
      </c>
      <c r="T34" s="3">
        <f t="shared" si="2"/>
        <v>54</v>
      </c>
      <c r="U34" s="3">
        <f t="shared" si="2"/>
        <v>74</v>
      </c>
      <c r="V34" s="3">
        <f t="shared" si="2"/>
        <v>62</v>
      </c>
      <c r="W34" s="3">
        <f t="shared" si="2"/>
        <v>74</v>
      </c>
      <c r="X34" s="3">
        <f t="shared" si="2"/>
        <v>88</v>
      </c>
      <c r="Y34" s="3">
        <f t="shared" si="2"/>
        <v>74</v>
      </c>
      <c r="Z34" s="3">
        <f t="shared" si="2"/>
        <v>74</v>
      </c>
    </row>
    <row r="35" spans="1:29" x14ac:dyDescent="0.25">
      <c r="A35" s="1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W35" s="2"/>
    </row>
    <row r="36" spans="1:29" x14ac:dyDescent="0.25">
      <c r="A36" s="1" t="s">
        <v>105</v>
      </c>
      <c r="B36" s="2">
        <f t="shared" ref="B36:W36" si="3">SUM(B31:B34)</f>
        <v>320</v>
      </c>
      <c r="C36" s="2">
        <f t="shared" si="3"/>
        <v>112</v>
      </c>
      <c r="D36" s="2">
        <f t="shared" si="3"/>
        <v>149</v>
      </c>
      <c r="E36" s="2">
        <f t="shared" si="3"/>
        <v>137</v>
      </c>
      <c r="F36" s="2">
        <f t="shared" si="3"/>
        <v>135</v>
      </c>
      <c r="G36" s="2">
        <f t="shared" si="3"/>
        <v>78</v>
      </c>
      <c r="H36" s="2">
        <f t="shared" si="3"/>
        <v>211</v>
      </c>
      <c r="I36" s="2">
        <f t="shared" si="3"/>
        <v>226</v>
      </c>
      <c r="J36" s="2">
        <f t="shared" si="3"/>
        <v>175</v>
      </c>
      <c r="K36" s="2">
        <f t="shared" si="3"/>
        <v>225</v>
      </c>
      <c r="L36" s="2">
        <f t="shared" si="3"/>
        <v>229</v>
      </c>
      <c r="M36" s="2">
        <f t="shared" si="3"/>
        <v>169</v>
      </c>
      <c r="N36" s="2">
        <f t="shared" si="3"/>
        <v>247</v>
      </c>
      <c r="O36" s="2">
        <f t="shared" si="3"/>
        <v>269</v>
      </c>
      <c r="P36" s="2">
        <f t="shared" si="3"/>
        <v>304</v>
      </c>
      <c r="Q36" s="2">
        <f t="shared" si="3"/>
        <v>237</v>
      </c>
      <c r="R36" s="2">
        <f t="shared" si="3"/>
        <v>108</v>
      </c>
      <c r="S36" s="2">
        <f t="shared" si="3"/>
        <v>112</v>
      </c>
      <c r="T36" s="2">
        <f t="shared" si="3"/>
        <v>304</v>
      </c>
      <c r="U36" s="2">
        <f t="shared" si="3"/>
        <v>211</v>
      </c>
      <c r="V36" s="2">
        <f t="shared" si="3"/>
        <v>271</v>
      </c>
      <c r="W36" s="2">
        <f t="shared" si="3"/>
        <v>298</v>
      </c>
      <c r="X36" s="2">
        <f>SUM(X31:X34)</f>
        <v>188</v>
      </c>
      <c r="Y36" s="2">
        <f>SUM(Y31:Y34)</f>
        <v>259</v>
      </c>
      <c r="Z36" s="2">
        <f>SUM(Z31:Z34)</f>
        <v>277</v>
      </c>
      <c r="AA36" s="2"/>
      <c r="AB36" s="2"/>
    </row>
    <row r="37" spans="1:29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x14ac:dyDescent="0.25">
      <c r="A38" s="1" t="s">
        <v>106</v>
      </c>
      <c r="B38" s="63">
        <v>0</v>
      </c>
      <c r="C38" s="64">
        <v>1</v>
      </c>
      <c r="D38" s="64">
        <v>0</v>
      </c>
      <c r="E38" s="64">
        <v>1</v>
      </c>
      <c r="F38" s="64">
        <v>0</v>
      </c>
      <c r="G38" s="64">
        <v>1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1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1</v>
      </c>
      <c r="W38" s="64">
        <v>0</v>
      </c>
      <c r="X38" s="64">
        <v>0</v>
      </c>
      <c r="Y38" s="64">
        <v>0</v>
      </c>
      <c r="Z38" s="65">
        <v>0</v>
      </c>
      <c r="AA38" s="66">
        <f>SUMPRODUCT(B36:Z36,$B$38:$Z$38)</f>
        <v>767</v>
      </c>
      <c r="AB38" s="2"/>
    </row>
    <row r="39" spans="1:29" x14ac:dyDescent="0.25">
      <c r="A39" s="67">
        <v>2</v>
      </c>
      <c r="B39" s="2">
        <f t="shared" ref="B39:M50" si="4">IF(B$26=$A39,1,IF(B$27=$A39,1,IF(B$28=$A39,1,0)))</f>
        <v>0</v>
      </c>
      <c r="C39" s="2">
        <f t="shared" si="4"/>
        <v>0</v>
      </c>
      <c r="D39" s="2">
        <f t="shared" si="4"/>
        <v>0</v>
      </c>
      <c r="E39" s="2">
        <f t="shared" si="4"/>
        <v>0</v>
      </c>
      <c r="F39" s="2">
        <f t="shared" si="4"/>
        <v>0</v>
      </c>
      <c r="G39" s="2">
        <f t="shared" si="4"/>
        <v>0</v>
      </c>
      <c r="H39" s="2">
        <f t="shared" si="4"/>
        <v>0</v>
      </c>
      <c r="I39" s="2">
        <f t="shared" si="4"/>
        <v>0</v>
      </c>
      <c r="J39" s="2">
        <f t="shared" si="4"/>
        <v>0</v>
      </c>
      <c r="K39" s="2">
        <f t="shared" si="4"/>
        <v>0</v>
      </c>
      <c r="L39" s="2">
        <f t="shared" si="4"/>
        <v>0</v>
      </c>
      <c r="M39" s="2">
        <f>IF(M$26=$A39,1,IF(M$27=$A39,1,IF(M$28=$A39,1,0)))</f>
        <v>0</v>
      </c>
      <c r="N39" s="2">
        <f t="shared" ref="N39:Z50" si="5">IF(N$26=$A39,1,IF(N$27=$A39,1,IF(N$28=$A39,1,0)))</f>
        <v>1</v>
      </c>
      <c r="O39" s="2">
        <f t="shared" si="5"/>
        <v>1</v>
      </c>
      <c r="P39" s="2">
        <f t="shared" si="5"/>
        <v>0</v>
      </c>
      <c r="Q39" s="2">
        <f t="shared" si="5"/>
        <v>0</v>
      </c>
      <c r="R39" s="2">
        <f t="shared" si="5"/>
        <v>0</v>
      </c>
      <c r="S39" s="2">
        <f t="shared" si="5"/>
        <v>0</v>
      </c>
      <c r="T39" s="2">
        <f t="shared" si="5"/>
        <v>0</v>
      </c>
      <c r="U39" s="2">
        <f t="shared" si="5"/>
        <v>0</v>
      </c>
      <c r="V39" s="2">
        <f t="shared" si="5"/>
        <v>0</v>
      </c>
      <c r="W39" s="2">
        <f t="shared" si="5"/>
        <v>0</v>
      </c>
      <c r="X39" s="2">
        <f t="shared" si="5"/>
        <v>0</v>
      </c>
      <c r="Y39" s="2">
        <f t="shared" si="5"/>
        <v>0</v>
      </c>
      <c r="Z39" s="2">
        <f t="shared" si="5"/>
        <v>0</v>
      </c>
      <c r="AA39" s="68">
        <f t="shared" ref="AA39:AA50" si="6">SUMPRODUCT(B39:Z39,$B$38:$Z$38)</f>
        <v>0</v>
      </c>
      <c r="AB39" s="3" t="s">
        <v>64</v>
      </c>
      <c r="AC39" s="69">
        <v>1</v>
      </c>
    </row>
    <row r="40" spans="1:29" x14ac:dyDescent="0.25">
      <c r="A40" s="67">
        <v>3</v>
      </c>
      <c r="B40" s="2">
        <f t="shared" si="4"/>
        <v>0</v>
      </c>
      <c r="C40" s="2">
        <f t="shared" si="4"/>
        <v>1</v>
      </c>
      <c r="D40" s="2">
        <f t="shared" si="4"/>
        <v>1</v>
      </c>
      <c r="E40" s="2">
        <f t="shared" si="4"/>
        <v>1</v>
      </c>
      <c r="F40" s="2">
        <f t="shared" si="4"/>
        <v>1</v>
      </c>
      <c r="G40" s="2">
        <f t="shared" si="4"/>
        <v>1</v>
      </c>
      <c r="H40" s="2">
        <f t="shared" si="4"/>
        <v>0</v>
      </c>
      <c r="I40" s="2">
        <f t="shared" si="4"/>
        <v>1</v>
      </c>
      <c r="J40" s="2">
        <f t="shared" si="4"/>
        <v>0</v>
      </c>
      <c r="K40" s="2">
        <f t="shared" si="4"/>
        <v>0</v>
      </c>
      <c r="L40" s="2">
        <f t="shared" si="4"/>
        <v>0</v>
      </c>
      <c r="M40" s="2">
        <f t="shared" si="4"/>
        <v>1</v>
      </c>
      <c r="N40" s="2">
        <f t="shared" si="5"/>
        <v>0</v>
      </c>
      <c r="O40" s="2">
        <f t="shared" si="5"/>
        <v>1</v>
      </c>
      <c r="P40" s="2">
        <f t="shared" si="5"/>
        <v>0</v>
      </c>
      <c r="Q40" s="2">
        <f t="shared" si="5"/>
        <v>0</v>
      </c>
      <c r="R40" s="2">
        <f t="shared" si="5"/>
        <v>1</v>
      </c>
      <c r="S40" s="2">
        <f t="shared" si="5"/>
        <v>1</v>
      </c>
      <c r="T40" s="2">
        <f t="shared" si="5"/>
        <v>0</v>
      </c>
      <c r="U40" s="2">
        <f t="shared" si="5"/>
        <v>0</v>
      </c>
      <c r="V40" s="2">
        <f t="shared" si="5"/>
        <v>0</v>
      </c>
      <c r="W40" s="2">
        <f t="shared" si="5"/>
        <v>0</v>
      </c>
      <c r="X40" s="2">
        <f t="shared" si="5"/>
        <v>0</v>
      </c>
      <c r="Y40" s="2">
        <f t="shared" si="5"/>
        <v>0</v>
      </c>
      <c r="Z40" s="2">
        <f t="shared" si="5"/>
        <v>0</v>
      </c>
      <c r="AA40" s="70">
        <f t="shared" si="6"/>
        <v>4</v>
      </c>
      <c r="AB40" s="3" t="s">
        <v>64</v>
      </c>
      <c r="AC40" s="71">
        <v>1</v>
      </c>
    </row>
    <row r="41" spans="1:29" x14ac:dyDescent="0.25">
      <c r="A41" s="67">
        <v>4</v>
      </c>
      <c r="B41" s="2">
        <f t="shared" si="4"/>
        <v>0</v>
      </c>
      <c r="C41" s="2">
        <f t="shared" si="4"/>
        <v>0</v>
      </c>
      <c r="D41" s="2">
        <f t="shared" si="4"/>
        <v>1</v>
      </c>
      <c r="E41" s="2">
        <f t="shared" si="4"/>
        <v>1</v>
      </c>
      <c r="F41" s="2">
        <f t="shared" si="4"/>
        <v>0</v>
      </c>
      <c r="G41" s="2">
        <f t="shared" si="4"/>
        <v>0</v>
      </c>
      <c r="H41" s="2">
        <f t="shared" si="4"/>
        <v>1</v>
      </c>
      <c r="I41" s="2">
        <f t="shared" si="4"/>
        <v>0</v>
      </c>
      <c r="J41" s="2">
        <f t="shared" si="4"/>
        <v>0</v>
      </c>
      <c r="K41" s="2">
        <f t="shared" si="4"/>
        <v>0</v>
      </c>
      <c r="L41" s="2">
        <f t="shared" si="4"/>
        <v>0</v>
      </c>
      <c r="M41" s="2">
        <f t="shared" si="4"/>
        <v>0</v>
      </c>
      <c r="N41" s="2">
        <f t="shared" si="5"/>
        <v>0</v>
      </c>
      <c r="O41" s="2">
        <f t="shared" si="5"/>
        <v>0</v>
      </c>
      <c r="P41" s="2">
        <f t="shared" si="5"/>
        <v>0</v>
      </c>
      <c r="Q41" s="2">
        <f t="shared" si="5"/>
        <v>0</v>
      </c>
      <c r="R41" s="2">
        <f t="shared" si="5"/>
        <v>1</v>
      </c>
      <c r="S41" s="2">
        <f t="shared" si="5"/>
        <v>0</v>
      </c>
      <c r="T41" s="2">
        <f t="shared" si="5"/>
        <v>0</v>
      </c>
      <c r="U41" s="2">
        <f t="shared" si="5"/>
        <v>0</v>
      </c>
      <c r="V41" s="2">
        <f t="shared" si="5"/>
        <v>0</v>
      </c>
      <c r="W41" s="2">
        <f t="shared" si="5"/>
        <v>0</v>
      </c>
      <c r="X41" s="2">
        <f t="shared" si="5"/>
        <v>0</v>
      </c>
      <c r="Y41" s="2">
        <f t="shared" si="5"/>
        <v>0</v>
      </c>
      <c r="Z41" s="2">
        <f t="shared" si="5"/>
        <v>0</v>
      </c>
      <c r="AA41" s="70">
        <f t="shared" si="6"/>
        <v>1</v>
      </c>
      <c r="AB41" s="3" t="s">
        <v>64</v>
      </c>
      <c r="AC41" s="71">
        <v>1</v>
      </c>
    </row>
    <row r="42" spans="1:29" x14ac:dyDescent="0.25">
      <c r="A42" s="67">
        <v>5</v>
      </c>
      <c r="B42" s="2">
        <f t="shared" si="4"/>
        <v>0</v>
      </c>
      <c r="C42" s="2">
        <f t="shared" si="4"/>
        <v>0</v>
      </c>
      <c r="D42" s="2">
        <f t="shared" si="4"/>
        <v>0</v>
      </c>
      <c r="E42" s="2">
        <f t="shared" si="4"/>
        <v>0</v>
      </c>
      <c r="F42" s="2">
        <f t="shared" si="4"/>
        <v>0</v>
      </c>
      <c r="G42" s="2">
        <f t="shared" si="4"/>
        <v>0</v>
      </c>
      <c r="H42" s="2">
        <f t="shared" si="4"/>
        <v>1</v>
      </c>
      <c r="I42" s="2">
        <f t="shared" si="4"/>
        <v>0</v>
      </c>
      <c r="J42" s="2">
        <f t="shared" si="4"/>
        <v>0</v>
      </c>
      <c r="K42" s="2">
        <f t="shared" si="4"/>
        <v>0</v>
      </c>
      <c r="L42" s="2">
        <f t="shared" si="4"/>
        <v>0</v>
      </c>
      <c r="M42" s="2">
        <f t="shared" si="4"/>
        <v>0</v>
      </c>
      <c r="N42" s="2">
        <f t="shared" si="5"/>
        <v>0</v>
      </c>
      <c r="O42" s="2">
        <f t="shared" si="5"/>
        <v>0</v>
      </c>
      <c r="P42" s="2">
        <f t="shared" si="5"/>
        <v>0</v>
      </c>
      <c r="Q42" s="2">
        <f t="shared" si="5"/>
        <v>0</v>
      </c>
      <c r="R42" s="2">
        <f t="shared" si="5"/>
        <v>0</v>
      </c>
      <c r="S42" s="2">
        <f t="shared" si="5"/>
        <v>0</v>
      </c>
      <c r="T42" s="2">
        <f t="shared" si="5"/>
        <v>0</v>
      </c>
      <c r="U42" s="2">
        <f t="shared" si="5"/>
        <v>0</v>
      </c>
      <c r="V42" s="2">
        <f t="shared" si="5"/>
        <v>0</v>
      </c>
      <c r="W42" s="2">
        <f t="shared" si="5"/>
        <v>1</v>
      </c>
      <c r="X42" s="2">
        <f t="shared" si="5"/>
        <v>0</v>
      </c>
      <c r="Y42" s="2">
        <f t="shared" si="5"/>
        <v>0</v>
      </c>
      <c r="Z42" s="2">
        <f t="shared" si="5"/>
        <v>0</v>
      </c>
      <c r="AA42" s="70">
        <f t="shared" si="6"/>
        <v>0</v>
      </c>
      <c r="AB42" s="3" t="s">
        <v>64</v>
      </c>
      <c r="AC42" s="71">
        <v>1</v>
      </c>
    </row>
    <row r="43" spans="1:29" x14ac:dyDescent="0.25">
      <c r="A43" s="67">
        <v>6</v>
      </c>
      <c r="B43" s="2">
        <f t="shared" si="4"/>
        <v>0</v>
      </c>
      <c r="C43" s="2">
        <f t="shared" si="4"/>
        <v>1</v>
      </c>
      <c r="D43" s="2">
        <f t="shared" si="4"/>
        <v>0</v>
      </c>
      <c r="E43" s="2">
        <f t="shared" si="4"/>
        <v>0</v>
      </c>
      <c r="F43" s="2">
        <f t="shared" si="4"/>
        <v>1</v>
      </c>
      <c r="G43" s="2">
        <f t="shared" si="4"/>
        <v>0</v>
      </c>
      <c r="H43" s="2">
        <f t="shared" si="4"/>
        <v>0</v>
      </c>
      <c r="I43" s="2">
        <f t="shared" si="4"/>
        <v>0</v>
      </c>
      <c r="J43" s="2">
        <f t="shared" si="4"/>
        <v>0</v>
      </c>
      <c r="K43" s="2">
        <f t="shared" si="4"/>
        <v>0</v>
      </c>
      <c r="L43" s="2">
        <f t="shared" si="4"/>
        <v>0</v>
      </c>
      <c r="M43" s="2">
        <f t="shared" si="4"/>
        <v>0</v>
      </c>
      <c r="N43" s="2">
        <f t="shared" si="5"/>
        <v>0</v>
      </c>
      <c r="O43" s="2">
        <f t="shared" si="5"/>
        <v>0</v>
      </c>
      <c r="P43" s="2">
        <f t="shared" si="5"/>
        <v>0</v>
      </c>
      <c r="Q43" s="2">
        <f t="shared" si="5"/>
        <v>0</v>
      </c>
      <c r="R43" s="2">
        <f t="shared" si="5"/>
        <v>1</v>
      </c>
      <c r="S43" s="2">
        <f t="shared" si="5"/>
        <v>1</v>
      </c>
      <c r="T43" s="2">
        <f t="shared" si="5"/>
        <v>0</v>
      </c>
      <c r="U43" s="2">
        <f t="shared" si="5"/>
        <v>0</v>
      </c>
      <c r="V43" s="2">
        <f t="shared" si="5"/>
        <v>1</v>
      </c>
      <c r="W43" s="2">
        <f t="shared" si="5"/>
        <v>0</v>
      </c>
      <c r="X43" s="2">
        <f t="shared" si="5"/>
        <v>0</v>
      </c>
      <c r="Y43" s="2">
        <f t="shared" si="5"/>
        <v>0</v>
      </c>
      <c r="Z43" s="2">
        <f t="shared" si="5"/>
        <v>0</v>
      </c>
      <c r="AA43" s="70">
        <f t="shared" si="6"/>
        <v>2</v>
      </c>
      <c r="AB43" s="3" t="s">
        <v>64</v>
      </c>
      <c r="AC43" s="71">
        <v>1</v>
      </c>
    </row>
    <row r="44" spans="1:29" x14ac:dyDescent="0.25">
      <c r="A44" s="67">
        <v>7</v>
      </c>
      <c r="B44" s="2">
        <f t="shared" si="4"/>
        <v>0</v>
      </c>
      <c r="C44" s="2">
        <f t="shared" si="4"/>
        <v>0</v>
      </c>
      <c r="D44" s="2">
        <f t="shared" si="4"/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1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5"/>
        <v>0</v>
      </c>
      <c r="O44" s="2">
        <f t="shared" si="5"/>
        <v>1</v>
      </c>
      <c r="P44" s="2">
        <f t="shared" si="5"/>
        <v>0</v>
      </c>
      <c r="Q44" s="2">
        <f t="shared" si="5"/>
        <v>0</v>
      </c>
      <c r="R44" s="2">
        <f t="shared" si="5"/>
        <v>0</v>
      </c>
      <c r="S44" s="2">
        <f t="shared" si="5"/>
        <v>1</v>
      </c>
      <c r="T44" s="2">
        <f t="shared" si="5"/>
        <v>0</v>
      </c>
      <c r="U44" s="2">
        <f t="shared" si="5"/>
        <v>0</v>
      </c>
      <c r="V44" s="2">
        <f t="shared" si="5"/>
        <v>0</v>
      </c>
      <c r="W44" s="2">
        <f t="shared" si="5"/>
        <v>0</v>
      </c>
      <c r="X44" s="2">
        <f t="shared" si="5"/>
        <v>1</v>
      </c>
      <c r="Y44" s="2">
        <f t="shared" si="5"/>
        <v>0</v>
      </c>
      <c r="Z44" s="2">
        <f t="shared" si="5"/>
        <v>0</v>
      </c>
      <c r="AA44" s="70">
        <f t="shared" si="6"/>
        <v>0</v>
      </c>
      <c r="AB44" s="3" t="s">
        <v>64</v>
      </c>
      <c r="AC44" s="71">
        <v>1</v>
      </c>
    </row>
    <row r="45" spans="1:29" x14ac:dyDescent="0.25">
      <c r="A45" s="67">
        <v>8</v>
      </c>
      <c r="B45" s="2">
        <f t="shared" si="4"/>
        <v>1</v>
      </c>
      <c r="C45" s="2">
        <f t="shared" si="4"/>
        <v>0</v>
      </c>
      <c r="D45" s="2">
        <f t="shared" si="4"/>
        <v>0</v>
      </c>
      <c r="E45" s="2">
        <f t="shared" si="4"/>
        <v>0</v>
      </c>
      <c r="F45" s="2">
        <f t="shared" si="4"/>
        <v>1</v>
      </c>
      <c r="G45" s="2">
        <f t="shared" si="4"/>
        <v>0</v>
      </c>
      <c r="H45" s="2">
        <f t="shared" si="4"/>
        <v>0</v>
      </c>
      <c r="I45" s="2">
        <f t="shared" si="4"/>
        <v>0</v>
      </c>
      <c r="J45" s="2">
        <f t="shared" si="4"/>
        <v>0</v>
      </c>
      <c r="K45" s="2">
        <f t="shared" si="4"/>
        <v>0</v>
      </c>
      <c r="L45" s="2">
        <f t="shared" si="4"/>
        <v>1</v>
      </c>
      <c r="M45" s="2">
        <f t="shared" si="4"/>
        <v>1</v>
      </c>
      <c r="N45" s="2">
        <f t="shared" si="5"/>
        <v>1</v>
      </c>
      <c r="O45" s="2">
        <f t="shared" si="5"/>
        <v>0</v>
      </c>
      <c r="P45" s="2">
        <f t="shared" si="5"/>
        <v>0</v>
      </c>
      <c r="Q45" s="2">
        <f t="shared" si="5"/>
        <v>1</v>
      </c>
      <c r="R45" s="2">
        <f t="shared" si="5"/>
        <v>0</v>
      </c>
      <c r="S45" s="2">
        <f t="shared" si="5"/>
        <v>0</v>
      </c>
      <c r="T45" s="2">
        <f t="shared" si="5"/>
        <v>0</v>
      </c>
      <c r="U45" s="2">
        <f t="shared" si="5"/>
        <v>1</v>
      </c>
      <c r="V45" s="2">
        <f t="shared" si="5"/>
        <v>0</v>
      </c>
      <c r="W45" s="2">
        <f t="shared" si="5"/>
        <v>1</v>
      </c>
      <c r="X45" s="2">
        <f t="shared" si="5"/>
        <v>0</v>
      </c>
      <c r="Y45" s="2">
        <f t="shared" si="5"/>
        <v>1</v>
      </c>
      <c r="Z45" s="2">
        <f t="shared" si="5"/>
        <v>1</v>
      </c>
      <c r="AA45" s="70">
        <f t="shared" si="6"/>
        <v>1</v>
      </c>
      <c r="AB45" s="3" t="s">
        <v>64</v>
      </c>
      <c r="AC45" s="71">
        <v>1</v>
      </c>
    </row>
    <row r="46" spans="1:29" x14ac:dyDescent="0.25">
      <c r="A46" s="67">
        <v>9</v>
      </c>
      <c r="B46" s="2">
        <f t="shared" si="4"/>
        <v>1</v>
      </c>
      <c r="C46" s="2">
        <f t="shared" si="4"/>
        <v>0</v>
      </c>
      <c r="D46" s="2">
        <f t="shared" si="4"/>
        <v>0</v>
      </c>
      <c r="E46" s="2">
        <f t="shared" si="4"/>
        <v>1</v>
      </c>
      <c r="F46" s="2">
        <f t="shared" si="4"/>
        <v>0</v>
      </c>
      <c r="G46" s="2">
        <f t="shared" si="4"/>
        <v>0</v>
      </c>
      <c r="H46" s="2">
        <f t="shared" si="4"/>
        <v>1</v>
      </c>
      <c r="I46" s="2">
        <f t="shared" si="4"/>
        <v>1</v>
      </c>
      <c r="J46" s="2">
        <f t="shared" si="4"/>
        <v>1</v>
      </c>
      <c r="K46" s="2">
        <f t="shared" si="4"/>
        <v>0</v>
      </c>
      <c r="L46" s="2">
        <f t="shared" si="4"/>
        <v>0</v>
      </c>
      <c r="M46" s="2">
        <f t="shared" si="4"/>
        <v>0</v>
      </c>
      <c r="N46" s="2">
        <f t="shared" si="5"/>
        <v>0</v>
      </c>
      <c r="O46" s="2">
        <f t="shared" si="5"/>
        <v>0</v>
      </c>
      <c r="P46" s="2">
        <f t="shared" si="5"/>
        <v>0</v>
      </c>
      <c r="Q46" s="2">
        <f t="shared" si="5"/>
        <v>1</v>
      </c>
      <c r="R46" s="2">
        <f t="shared" si="5"/>
        <v>0</v>
      </c>
      <c r="S46" s="2">
        <f t="shared" si="5"/>
        <v>0</v>
      </c>
      <c r="T46" s="2">
        <f t="shared" si="5"/>
        <v>0</v>
      </c>
      <c r="U46" s="2">
        <f t="shared" si="5"/>
        <v>0</v>
      </c>
      <c r="V46" s="2">
        <f t="shared" si="5"/>
        <v>1</v>
      </c>
      <c r="W46" s="2">
        <f t="shared" si="5"/>
        <v>1</v>
      </c>
      <c r="X46" s="2">
        <f t="shared" si="5"/>
        <v>1</v>
      </c>
      <c r="Y46" s="2">
        <f t="shared" si="5"/>
        <v>0</v>
      </c>
      <c r="Z46" s="2">
        <f t="shared" si="5"/>
        <v>0</v>
      </c>
      <c r="AA46" s="70">
        <f t="shared" si="6"/>
        <v>2</v>
      </c>
      <c r="AB46" s="3" t="s">
        <v>64</v>
      </c>
      <c r="AC46" s="71">
        <v>1</v>
      </c>
    </row>
    <row r="47" spans="1:29" x14ac:dyDescent="0.25">
      <c r="A47" s="67">
        <v>10</v>
      </c>
      <c r="B47" s="2">
        <f t="shared" si="4"/>
        <v>0</v>
      </c>
      <c r="C47" s="2">
        <f t="shared" si="4"/>
        <v>0</v>
      </c>
      <c r="D47" s="2">
        <f t="shared" si="4"/>
        <v>1</v>
      </c>
      <c r="E47" s="2">
        <f t="shared" si="4"/>
        <v>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2">
        <f t="shared" si="4"/>
        <v>0</v>
      </c>
      <c r="J47" s="2">
        <f t="shared" si="4"/>
        <v>1</v>
      </c>
      <c r="K47" s="2">
        <f t="shared" si="4"/>
        <v>1</v>
      </c>
      <c r="L47" s="2">
        <f t="shared" si="4"/>
        <v>1</v>
      </c>
      <c r="M47" s="2">
        <f t="shared" si="4"/>
        <v>0</v>
      </c>
      <c r="N47" s="2">
        <f t="shared" si="5"/>
        <v>0</v>
      </c>
      <c r="O47" s="2">
        <f t="shared" si="5"/>
        <v>0</v>
      </c>
      <c r="P47" s="2">
        <f t="shared" si="5"/>
        <v>1</v>
      </c>
      <c r="Q47" s="2">
        <f t="shared" si="5"/>
        <v>1</v>
      </c>
      <c r="R47" s="2">
        <f t="shared" si="5"/>
        <v>0</v>
      </c>
      <c r="S47" s="2">
        <f t="shared" si="5"/>
        <v>0</v>
      </c>
      <c r="T47" s="2">
        <f t="shared" si="5"/>
        <v>1</v>
      </c>
      <c r="U47" s="2">
        <f t="shared" si="5"/>
        <v>0</v>
      </c>
      <c r="V47" s="2">
        <f t="shared" si="5"/>
        <v>0</v>
      </c>
      <c r="W47" s="2">
        <f t="shared" si="5"/>
        <v>0</v>
      </c>
      <c r="X47" s="2">
        <f t="shared" si="5"/>
        <v>0</v>
      </c>
      <c r="Y47" s="2">
        <f t="shared" si="5"/>
        <v>1</v>
      </c>
      <c r="Z47" s="2">
        <f t="shared" si="5"/>
        <v>0</v>
      </c>
      <c r="AA47" s="70">
        <f t="shared" si="6"/>
        <v>0</v>
      </c>
      <c r="AB47" s="3" t="s">
        <v>64</v>
      </c>
      <c r="AC47" s="71">
        <v>1</v>
      </c>
    </row>
    <row r="48" spans="1:29" x14ac:dyDescent="0.25">
      <c r="A48" s="67">
        <v>11</v>
      </c>
      <c r="B48" s="2">
        <f t="shared" si="4"/>
        <v>0</v>
      </c>
      <c r="C48" s="2">
        <f t="shared" si="4"/>
        <v>0</v>
      </c>
      <c r="D48" s="2">
        <f t="shared" si="4"/>
        <v>0</v>
      </c>
      <c r="E48" s="2">
        <f t="shared" si="4"/>
        <v>0</v>
      </c>
      <c r="F48" s="2">
        <f t="shared" si="4"/>
        <v>0</v>
      </c>
      <c r="G48" s="2">
        <f t="shared" si="4"/>
        <v>1</v>
      </c>
      <c r="H48" s="2">
        <f t="shared" si="4"/>
        <v>0</v>
      </c>
      <c r="I48" s="2">
        <f t="shared" si="4"/>
        <v>1</v>
      </c>
      <c r="J48" s="2">
        <f t="shared" si="4"/>
        <v>0</v>
      </c>
      <c r="K48" s="2">
        <f t="shared" si="4"/>
        <v>1</v>
      </c>
      <c r="L48" s="2">
        <f t="shared" si="4"/>
        <v>1</v>
      </c>
      <c r="M48" s="2">
        <f t="shared" si="4"/>
        <v>0</v>
      </c>
      <c r="N48" s="2">
        <f t="shared" si="5"/>
        <v>0</v>
      </c>
      <c r="O48" s="2">
        <f t="shared" si="5"/>
        <v>0</v>
      </c>
      <c r="P48" s="2">
        <f t="shared" si="5"/>
        <v>0</v>
      </c>
      <c r="Q48" s="2">
        <f t="shared" si="5"/>
        <v>0</v>
      </c>
      <c r="R48" s="2">
        <f t="shared" si="5"/>
        <v>0</v>
      </c>
      <c r="S48" s="2">
        <f t="shared" si="5"/>
        <v>0</v>
      </c>
      <c r="T48" s="2">
        <f t="shared" si="5"/>
        <v>0</v>
      </c>
      <c r="U48" s="2">
        <f t="shared" si="5"/>
        <v>0</v>
      </c>
      <c r="V48" s="2">
        <f t="shared" si="5"/>
        <v>0</v>
      </c>
      <c r="W48" s="2">
        <f t="shared" si="5"/>
        <v>0</v>
      </c>
      <c r="X48" s="2">
        <f t="shared" si="5"/>
        <v>0</v>
      </c>
      <c r="Y48" s="2">
        <f t="shared" si="5"/>
        <v>0</v>
      </c>
      <c r="Z48" s="2">
        <f t="shared" si="5"/>
        <v>0</v>
      </c>
      <c r="AA48" s="70">
        <f t="shared" si="6"/>
        <v>1</v>
      </c>
      <c r="AB48" s="3" t="s">
        <v>64</v>
      </c>
      <c r="AC48" s="71">
        <v>1</v>
      </c>
    </row>
    <row r="49" spans="1:29" x14ac:dyDescent="0.25">
      <c r="A49" s="67">
        <v>12</v>
      </c>
      <c r="B49" s="2">
        <f t="shared" si="4"/>
        <v>0</v>
      </c>
      <c r="C49" s="2">
        <f t="shared" si="4"/>
        <v>0</v>
      </c>
      <c r="D49" s="2">
        <f t="shared" si="4"/>
        <v>0</v>
      </c>
      <c r="E49" s="2">
        <f t="shared" si="4"/>
        <v>0</v>
      </c>
      <c r="F49" s="2">
        <f t="shared" si="4"/>
        <v>0</v>
      </c>
      <c r="G49" s="2">
        <f t="shared" si="4"/>
        <v>0</v>
      </c>
      <c r="H49" s="2">
        <f t="shared" si="4"/>
        <v>0</v>
      </c>
      <c r="I49" s="2">
        <f t="shared" si="4"/>
        <v>0</v>
      </c>
      <c r="J49" s="2">
        <f t="shared" si="4"/>
        <v>0</v>
      </c>
      <c r="K49" s="2">
        <f t="shared" si="4"/>
        <v>1</v>
      </c>
      <c r="L49" s="2">
        <f t="shared" si="4"/>
        <v>0</v>
      </c>
      <c r="M49" s="2">
        <f t="shared" si="4"/>
        <v>0</v>
      </c>
      <c r="N49" s="2">
        <f t="shared" si="5"/>
        <v>1</v>
      </c>
      <c r="O49" s="2">
        <f t="shared" si="5"/>
        <v>0</v>
      </c>
      <c r="P49" s="2">
        <f t="shared" si="5"/>
        <v>1</v>
      </c>
      <c r="Q49" s="2">
        <f t="shared" si="5"/>
        <v>0</v>
      </c>
      <c r="R49" s="2">
        <f t="shared" si="5"/>
        <v>0</v>
      </c>
      <c r="S49" s="2">
        <f t="shared" si="5"/>
        <v>0</v>
      </c>
      <c r="T49" s="2">
        <f t="shared" si="5"/>
        <v>1</v>
      </c>
      <c r="U49" s="2">
        <f t="shared" si="5"/>
        <v>0</v>
      </c>
      <c r="V49" s="2">
        <f t="shared" si="5"/>
        <v>1</v>
      </c>
      <c r="W49" s="2">
        <f t="shared" si="5"/>
        <v>0</v>
      </c>
      <c r="X49" s="2">
        <f t="shared" si="5"/>
        <v>0</v>
      </c>
      <c r="Y49" s="2">
        <f t="shared" si="5"/>
        <v>1</v>
      </c>
      <c r="Z49" s="2">
        <f t="shared" si="5"/>
        <v>1</v>
      </c>
      <c r="AA49" s="70">
        <f t="shared" si="6"/>
        <v>1</v>
      </c>
      <c r="AB49" s="3" t="s">
        <v>64</v>
      </c>
      <c r="AC49" s="71">
        <v>1</v>
      </c>
    </row>
    <row r="50" spans="1:29" x14ac:dyDescent="0.25">
      <c r="A50" s="67">
        <v>13</v>
      </c>
      <c r="B50" s="2">
        <f t="shared" si="4"/>
        <v>1</v>
      </c>
      <c r="C50" s="2">
        <f t="shared" si="4"/>
        <v>0</v>
      </c>
      <c r="D50" s="2">
        <f t="shared" si="4"/>
        <v>0</v>
      </c>
      <c r="E50" s="2">
        <f t="shared" si="4"/>
        <v>0</v>
      </c>
      <c r="F50" s="2">
        <f t="shared" si="4"/>
        <v>0</v>
      </c>
      <c r="G50" s="2">
        <f t="shared" si="4"/>
        <v>0</v>
      </c>
      <c r="H50" s="2">
        <f t="shared" si="4"/>
        <v>0</v>
      </c>
      <c r="I50" s="2">
        <f t="shared" si="4"/>
        <v>0</v>
      </c>
      <c r="J50" s="2">
        <f t="shared" si="4"/>
        <v>0</v>
      </c>
      <c r="K50" s="2">
        <f t="shared" si="4"/>
        <v>0</v>
      </c>
      <c r="L50" s="2">
        <f t="shared" si="4"/>
        <v>0</v>
      </c>
      <c r="M50" s="2">
        <f t="shared" si="4"/>
        <v>1</v>
      </c>
      <c r="N50" s="2">
        <f t="shared" si="5"/>
        <v>0</v>
      </c>
      <c r="O50" s="2">
        <f t="shared" si="5"/>
        <v>0</v>
      </c>
      <c r="P50" s="2">
        <f t="shared" si="5"/>
        <v>1</v>
      </c>
      <c r="Q50" s="2">
        <f t="shared" si="5"/>
        <v>0</v>
      </c>
      <c r="R50" s="2">
        <f t="shared" si="5"/>
        <v>0</v>
      </c>
      <c r="S50" s="2">
        <f t="shared" si="5"/>
        <v>0</v>
      </c>
      <c r="T50" s="2">
        <f t="shared" si="5"/>
        <v>1</v>
      </c>
      <c r="U50" s="2">
        <f t="shared" si="5"/>
        <v>1</v>
      </c>
      <c r="V50" s="2">
        <f t="shared" si="5"/>
        <v>0</v>
      </c>
      <c r="W50" s="2">
        <f t="shared" si="5"/>
        <v>0</v>
      </c>
      <c r="X50" s="2">
        <f t="shared" si="5"/>
        <v>0</v>
      </c>
      <c r="Y50" s="2">
        <f t="shared" si="5"/>
        <v>0</v>
      </c>
      <c r="Z50" s="2">
        <f t="shared" si="5"/>
        <v>1</v>
      </c>
      <c r="AA50" s="72">
        <f t="shared" si="6"/>
        <v>1</v>
      </c>
      <c r="AB50" s="3" t="s">
        <v>64</v>
      </c>
      <c r="AC50" s="73">
        <v>1</v>
      </c>
    </row>
    <row r="51" spans="1:29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W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7"/>
  <sheetViews>
    <sheetView workbookViewId="0">
      <selection activeCell="I8" sqref="I8"/>
    </sheetView>
  </sheetViews>
  <sheetFormatPr defaultColWidth="10.7109375" defaultRowHeight="15" x14ac:dyDescent="0.25"/>
  <cols>
    <col min="1" max="1" width="21.42578125" style="2" customWidth="1"/>
    <col min="2" max="8" width="5.85546875" style="2" customWidth="1"/>
    <col min="9" max="9" width="9.140625" style="2" customWidth="1"/>
    <col min="10" max="10" width="4.85546875" style="2" customWidth="1"/>
    <col min="11" max="11" width="7.85546875" style="2" customWidth="1"/>
    <col min="12" max="16384" width="10.7109375" style="2"/>
  </cols>
  <sheetData>
    <row r="1" spans="1:12" x14ac:dyDescent="0.25">
      <c r="A1" s="1" t="s">
        <v>27</v>
      </c>
      <c r="J1" s="3"/>
    </row>
    <row r="2" spans="1:12" x14ac:dyDescent="0.25">
      <c r="J2" s="3"/>
    </row>
    <row r="3" spans="1:12" x14ac:dyDescent="0.25">
      <c r="A3" s="1" t="s">
        <v>0</v>
      </c>
      <c r="B3" s="2" t="s">
        <v>28</v>
      </c>
      <c r="J3" s="3"/>
    </row>
    <row r="4" spans="1:12" x14ac:dyDescent="0.25">
      <c r="A4" s="1"/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J4" s="3"/>
    </row>
    <row r="5" spans="1:12" x14ac:dyDescent="0.25">
      <c r="A5" s="56" t="s">
        <v>15</v>
      </c>
      <c r="B5" s="63">
        <v>11</v>
      </c>
      <c r="C5" s="64">
        <v>4</v>
      </c>
      <c r="D5" s="64">
        <v>0</v>
      </c>
      <c r="E5" s="64">
        <v>2</v>
      </c>
      <c r="F5" s="64">
        <v>0</v>
      </c>
      <c r="G5" s="64">
        <v>3</v>
      </c>
      <c r="H5" s="65">
        <v>0</v>
      </c>
      <c r="J5" s="3"/>
    </row>
    <row r="6" spans="1:12" x14ac:dyDescent="0.25">
      <c r="A6" s="1"/>
      <c r="B6" s="1"/>
      <c r="C6" s="1"/>
      <c r="D6" s="1"/>
      <c r="E6" s="1"/>
      <c r="F6" s="1"/>
      <c r="G6" s="1"/>
      <c r="H6" s="1"/>
      <c r="J6" s="3"/>
    </row>
    <row r="7" spans="1:12" x14ac:dyDescent="0.25">
      <c r="A7" s="1" t="s">
        <v>1</v>
      </c>
      <c r="I7" s="77" t="s">
        <v>2</v>
      </c>
      <c r="J7" s="77"/>
    </row>
    <row r="8" spans="1:12" x14ac:dyDescent="0.25">
      <c r="A8" s="56" t="s">
        <v>29</v>
      </c>
      <c r="B8" s="2">
        <v>440</v>
      </c>
      <c r="C8" s="2">
        <v>400</v>
      </c>
      <c r="D8" s="2">
        <v>440</v>
      </c>
      <c r="E8" s="2">
        <v>470</v>
      </c>
      <c r="F8" s="2">
        <v>470</v>
      </c>
      <c r="G8" s="2">
        <v>470</v>
      </c>
      <c r="H8" s="2">
        <v>470</v>
      </c>
      <c r="I8" s="76">
        <f>SUMPRODUCT($B$5:$H$5,B8:H8)</f>
        <v>8790</v>
      </c>
      <c r="J8" s="3"/>
    </row>
    <row r="9" spans="1:12" x14ac:dyDescent="0.25">
      <c r="A9" s="1"/>
      <c r="J9" s="3"/>
    </row>
    <row r="10" spans="1:12" x14ac:dyDescent="0.25">
      <c r="A10" s="1" t="s">
        <v>3</v>
      </c>
      <c r="I10" s="45" t="s">
        <v>4</v>
      </c>
      <c r="J10" s="77"/>
      <c r="K10" s="45" t="s">
        <v>5</v>
      </c>
    </row>
    <row r="11" spans="1:12" x14ac:dyDescent="0.25">
      <c r="A11" s="3" t="s">
        <v>8</v>
      </c>
      <c r="B11" s="2">
        <v>1</v>
      </c>
      <c r="C11" s="2">
        <v>0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">
        <f t="shared" ref="I11:I17" si="0">SUMPRODUCT($B$5:$H$5,B11:H11)</f>
        <v>16</v>
      </c>
      <c r="J11" s="3" t="s">
        <v>7</v>
      </c>
      <c r="K11" s="10">
        <v>16</v>
      </c>
    </row>
    <row r="12" spans="1:12" x14ac:dyDescent="0.25">
      <c r="A12" s="3" t="s">
        <v>9</v>
      </c>
      <c r="B12" s="2">
        <v>1</v>
      </c>
      <c r="C12" s="2">
        <v>1</v>
      </c>
      <c r="D12" s="2">
        <v>0</v>
      </c>
      <c r="E12" s="2">
        <v>0</v>
      </c>
      <c r="F12" s="2">
        <v>1</v>
      </c>
      <c r="G12" s="2">
        <v>1</v>
      </c>
      <c r="H12" s="2">
        <v>1</v>
      </c>
      <c r="I12" s="2">
        <f t="shared" si="0"/>
        <v>18</v>
      </c>
      <c r="J12" s="3" t="s">
        <v>7</v>
      </c>
      <c r="K12" s="11">
        <v>18</v>
      </c>
    </row>
    <row r="13" spans="1:12" x14ac:dyDescent="0.25">
      <c r="A13" s="3" t="s">
        <v>10</v>
      </c>
      <c r="B13" s="2">
        <v>1</v>
      </c>
      <c r="C13" s="2">
        <v>1</v>
      </c>
      <c r="D13" s="2">
        <v>1</v>
      </c>
      <c r="E13" s="2">
        <v>0</v>
      </c>
      <c r="F13" s="2">
        <v>0</v>
      </c>
      <c r="G13" s="2">
        <v>1</v>
      </c>
      <c r="H13" s="2">
        <v>1</v>
      </c>
      <c r="I13" s="2">
        <f t="shared" si="0"/>
        <v>18</v>
      </c>
      <c r="J13" s="3" t="s">
        <v>7</v>
      </c>
      <c r="K13" s="11">
        <v>18</v>
      </c>
    </row>
    <row r="14" spans="1:12" x14ac:dyDescent="0.25">
      <c r="A14" s="3" t="s">
        <v>11</v>
      </c>
      <c r="B14" s="2">
        <v>1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1</v>
      </c>
      <c r="I14" s="2">
        <f t="shared" si="0"/>
        <v>17</v>
      </c>
      <c r="J14" s="3" t="s">
        <v>7</v>
      </c>
      <c r="K14" s="11">
        <v>17</v>
      </c>
    </row>
    <row r="15" spans="1:12" x14ac:dyDescent="0.25">
      <c r="A15" s="3" t="s">
        <v>12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0</v>
      </c>
      <c r="H15" s="2">
        <v>0</v>
      </c>
      <c r="I15" s="2">
        <f t="shared" si="0"/>
        <v>17</v>
      </c>
      <c r="J15" s="3" t="s">
        <v>7</v>
      </c>
      <c r="K15" s="78">
        <v>15</v>
      </c>
      <c r="L15" s="56"/>
    </row>
    <row r="16" spans="1:12" x14ac:dyDescent="0.25">
      <c r="A16" s="3" t="s">
        <v>13</v>
      </c>
      <c r="B16" s="2">
        <v>0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0</v>
      </c>
      <c r="I16" s="2">
        <f t="shared" si="0"/>
        <v>9</v>
      </c>
      <c r="J16" s="3" t="s">
        <v>7</v>
      </c>
      <c r="K16" s="11">
        <v>8</v>
      </c>
    </row>
    <row r="17" spans="1:11" x14ac:dyDescent="0.25">
      <c r="A17" s="3" t="s">
        <v>14</v>
      </c>
      <c r="B17" s="2">
        <v>0</v>
      </c>
      <c r="C17" s="2">
        <v>0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f t="shared" si="0"/>
        <v>5</v>
      </c>
      <c r="J17" s="3" t="s">
        <v>7</v>
      </c>
      <c r="K17" s="79">
        <v>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"/>
  <sheetViews>
    <sheetView workbookViewId="0">
      <selection activeCell="G8" sqref="G8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16</v>
      </c>
    </row>
    <row r="3" spans="1:9" x14ac:dyDescent="0.25">
      <c r="A3" s="1" t="s">
        <v>0</v>
      </c>
    </row>
    <row r="4" spans="1:9" x14ac:dyDescent="0.25">
      <c r="A4" s="56" t="s">
        <v>17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</row>
    <row r="5" spans="1:9" x14ac:dyDescent="0.25">
      <c r="A5" s="56" t="s">
        <v>30</v>
      </c>
      <c r="B5" s="63">
        <v>1</v>
      </c>
      <c r="C5" s="64">
        <v>1</v>
      </c>
      <c r="D5" s="64">
        <v>0</v>
      </c>
      <c r="E5" s="64">
        <v>0</v>
      </c>
      <c r="F5" s="65">
        <v>0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56" t="s">
        <v>18</v>
      </c>
      <c r="B8" s="74">
        <v>2</v>
      </c>
      <c r="C8" s="74">
        <v>3.6</v>
      </c>
      <c r="D8" s="74">
        <v>3.2</v>
      </c>
      <c r="E8" s="74">
        <v>1.6</v>
      </c>
      <c r="F8" s="74">
        <v>2.8</v>
      </c>
      <c r="G8" s="43">
        <f>SUMPRODUCT($B$5:$F$5,B8:F8)</f>
        <v>5.6</v>
      </c>
    </row>
    <row r="9" spans="1:9" x14ac:dyDescent="0.25">
      <c r="A9" s="1"/>
    </row>
    <row r="10" spans="1:9" x14ac:dyDescent="0.25">
      <c r="A10" s="1" t="s">
        <v>3</v>
      </c>
      <c r="I10" s="3" t="s">
        <v>19</v>
      </c>
    </row>
    <row r="11" spans="1:9" x14ac:dyDescent="0.25">
      <c r="A11" s="56" t="s">
        <v>20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36</v>
      </c>
      <c r="H11" s="3" t="s">
        <v>6</v>
      </c>
      <c r="I11" s="75">
        <v>40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"/>
  <sheetViews>
    <sheetView workbookViewId="0">
      <selection activeCell="G8" sqref="G8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16</v>
      </c>
    </row>
    <row r="3" spans="1:9" x14ac:dyDescent="0.25">
      <c r="A3" s="1" t="s">
        <v>0</v>
      </c>
    </row>
    <row r="4" spans="1:9" x14ac:dyDescent="0.25">
      <c r="A4" s="56" t="s">
        <v>17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</row>
    <row r="5" spans="1:9" x14ac:dyDescent="0.25">
      <c r="A5" s="56" t="s">
        <v>26</v>
      </c>
      <c r="B5" s="63">
        <v>0</v>
      </c>
      <c r="C5" s="64">
        <v>0</v>
      </c>
      <c r="D5" s="64">
        <v>0</v>
      </c>
      <c r="E5" s="64">
        <v>5</v>
      </c>
      <c r="F5" s="65">
        <v>0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56" t="s">
        <v>18</v>
      </c>
      <c r="B8" s="74">
        <v>2</v>
      </c>
      <c r="C8" s="2">
        <v>3.6</v>
      </c>
      <c r="D8" s="2">
        <v>3.2</v>
      </c>
      <c r="E8" s="2">
        <v>1.6</v>
      </c>
      <c r="F8" s="2">
        <v>2.8</v>
      </c>
      <c r="G8" s="80">
        <f>SUMPRODUCT($B$5:$F$5,B8:F8)</f>
        <v>8</v>
      </c>
    </row>
    <row r="9" spans="1:9" x14ac:dyDescent="0.25">
      <c r="A9" s="1"/>
    </row>
    <row r="10" spans="1:9" x14ac:dyDescent="0.25">
      <c r="A10" s="1" t="s">
        <v>3</v>
      </c>
      <c r="I10" s="2" t="s">
        <v>19</v>
      </c>
    </row>
    <row r="11" spans="1:9" x14ac:dyDescent="0.25">
      <c r="A11" s="56" t="s">
        <v>20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40</v>
      </c>
      <c r="H11" s="3" t="s">
        <v>6</v>
      </c>
      <c r="I11" s="75">
        <v>40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"/>
  <sheetViews>
    <sheetView workbookViewId="0">
      <selection activeCell="G8" sqref="G8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16</v>
      </c>
    </row>
    <row r="3" spans="1:9" x14ac:dyDescent="0.25">
      <c r="A3" s="1" t="s">
        <v>0</v>
      </c>
    </row>
    <row r="4" spans="1:9" x14ac:dyDescent="0.25">
      <c r="A4" s="56" t="s">
        <v>17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</row>
    <row r="5" spans="1:9" x14ac:dyDescent="0.25">
      <c r="A5" s="56" t="s">
        <v>26</v>
      </c>
      <c r="B5" s="63">
        <v>1</v>
      </c>
      <c r="C5" s="64">
        <v>0</v>
      </c>
      <c r="D5" s="64">
        <v>0.2</v>
      </c>
      <c r="E5" s="64">
        <v>1</v>
      </c>
      <c r="F5" s="65">
        <v>1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56" t="s">
        <v>18</v>
      </c>
      <c r="B8" s="74">
        <v>2</v>
      </c>
      <c r="C8" s="2">
        <v>3.6</v>
      </c>
      <c r="D8" s="2">
        <v>3.2</v>
      </c>
      <c r="E8" s="2">
        <v>1.6</v>
      </c>
      <c r="F8" s="2">
        <v>2.8</v>
      </c>
      <c r="G8" s="43">
        <f>SUMPRODUCT($B$5:$F$5,B8:F8)</f>
        <v>7.04</v>
      </c>
    </row>
    <row r="9" spans="1:9" x14ac:dyDescent="0.25">
      <c r="A9" s="1"/>
    </row>
    <row r="10" spans="1:9" x14ac:dyDescent="0.25">
      <c r="A10" s="1" t="s">
        <v>3</v>
      </c>
      <c r="I10" s="2" t="s">
        <v>19</v>
      </c>
    </row>
    <row r="11" spans="1:9" x14ac:dyDescent="0.25">
      <c r="A11" s="56" t="s">
        <v>20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40</v>
      </c>
      <c r="H11" s="3" t="s">
        <v>6</v>
      </c>
      <c r="I11" s="75">
        <v>40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3"/>
  <sheetViews>
    <sheetView workbookViewId="0">
      <selection activeCell="G8" sqref="G8"/>
    </sheetView>
  </sheetViews>
  <sheetFormatPr defaultColWidth="8.85546875" defaultRowHeight="15" x14ac:dyDescent="0.25"/>
  <cols>
    <col min="1" max="1" width="18.7109375" style="2" customWidth="1"/>
    <col min="2" max="6" width="6.7109375" style="2" customWidth="1"/>
    <col min="7" max="7" width="7.7109375" style="2" customWidth="1"/>
    <col min="8" max="8" width="4.7109375" style="3" customWidth="1"/>
    <col min="9" max="9" width="8.7109375" style="2" customWidth="1"/>
    <col min="10" max="16384" width="8.85546875" style="2"/>
  </cols>
  <sheetData>
    <row r="1" spans="1:9" x14ac:dyDescent="0.25">
      <c r="A1" s="1" t="s">
        <v>16</v>
      </c>
    </row>
    <row r="3" spans="1:9" x14ac:dyDescent="0.25">
      <c r="A3" s="1" t="s">
        <v>0</v>
      </c>
    </row>
    <row r="4" spans="1:9" x14ac:dyDescent="0.25">
      <c r="A4" s="56" t="s">
        <v>17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</row>
    <row r="5" spans="1:9" x14ac:dyDescent="0.25">
      <c r="A5" s="56" t="s">
        <v>26</v>
      </c>
      <c r="B5" s="63">
        <v>1</v>
      </c>
      <c r="C5" s="64">
        <v>0</v>
      </c>
      <c r="D5" s="64">
        <v>1</v>
      </c>
      <c r="E5" s="64">
        <v>1</v>
      </c>
      <c r="F5" s="65">
        <v>0</v>
      </c>
    </row>
    <row r="6" spans="1:9" x14ac:dyDescent="0.25">
      <c r="A6" s="1"/>
      <c r="B6" s="1"/>
    </row>
    <row r="7" spans="1:9" x14ac:dyDescent="0.25">
      <c r="A7" s="1" t="s">
        <v>1</v>
      </c>
    </row>
    <row r="8" spans="1:9" x14ac:dyDescent="0.25">
      <c r="A8" s="56" t="s">
        <v>18</v>
      </c>
      <c r="B8" s="74">
        <v>2</v>
      </c>
      <c r="C8" s="2">
        <v>3.6</v>
      </c>
      <c r="D8" s="2">
        <v>3.2</v>
      </c>
      <c r="E8" s="2">
        <v>1.6</v>
      </c>
      <c r="F8" s="2">
        <v>2.8</v>
      </c>
      <c r="G8" s="43">
        <f>SUMPRODUCT($B$5:$F$5,B8:F8)</f>
        <v>6.8000000000000007</v>
      </c>
    </row>
    <row r="9" spans="1:9" x14ac:dyDescent="0.25">
      <c r="A9" s="1"/>
    </row>
    <row r="10" spans="1:9" x14ac:dyDescent="0.25">
      <c r="A10" s="1" t="s">
        <v>3</v>
      </c>
      <c r="I10" s="2" t="s">
        <v>19</v>
      </c>
    </row>
    <row r="11" spans="1:9" x14ac:dyDescent="0.25">
      <c r="A11" s="56" t="s">
        <v>20</v>
      </c>
      <c r="B11" s="2">
        <v>12</v>
      </c>
      <c r="C11" s="2">
        <v>24</v>
      </c>
      <c r="D11" s="2">
        <v>20</v>
      </c>
      <c r="E11" s="2">
        <v>8</v>
      </c>
      <c r="F11" s="2">
        <v>16</v>
      </c>
      <c r="G11" s="2">
        <f>SUMPRODUCT($B$5:$F$5,B11:F11)</f>
        <v>40</v>
      </c>
      <c r="H11" s="3" t="s">
        <v>6</v>
      </c>
      <c r="I11" s="75">
        <v>40</v>
      </c>
    </row>
    <row r="13" spans="1:9" x14ac:dyDescent="0.25">
      <c r="B13" s="2">
        <f>B8/B11</f>
        <v>0.16666666666666666</v>
      </c>
      <c r="C13" s="2">
        <f>C8/C11</f>
        <v>0.15</v>
      </c>
      <c r="D13" s="2">
        <f>D8/D11</f>
        <v>0.16</v>
      </c>
      <c r="E13" s="2">
        <f>E8/E11</f>
        <v>0.2</v>
      </c>
      <c r="F13" s="2">
        <f>F8/F11</f>
        <v>0.17499999999999999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32"/>
  <sheetViews>
    <sheetView topLeftCell="A6" zoomScale="90" zoomScaleNormal="90" workbookViewId="0">
      <selection activeCell="R7" sqref="R7"/>
    </sheetView>
  </sheetViews>
  <sheetFormatPr defaultColWidth="8.85546875" defaultRowHeight="15" x14ac:dyDescent="0.25"/>
  <cols>
    <col min="1" max="1" width="8.42578125" style="1" customWidth="1"/>
    <col min="2" max="17" width="3.28515625" style="2" customWidth="1"/>
    <col min="18" max="18" width="4.42578125" style="2" customWidth="1"/>
    <col min="19" max="19" width="2.7109375" style="3" customWidth="1"/>
    <col min="20" max="20" width="5.85546875" style="2" customWidth="1"/>
    <col min="21" max="21" width="10.28515625" style="2" customWidth="1"/>
    <col min="22" max="22" width="12.28515625" style="2" customWidth="1"/>
    <col min="23" max="16384" width="8.85546875" style="2"/>
  </cols>
  <sheetData>
    <row r="1" spans="1:22" x14ac:dyDescent="0.25">
      <c r="A1" s="1" t="s">
        <v>94</v>
      </c>
    </row>
    <row r="3" spans="1:22" x14ac:dyDescent="0.25">
      <c r="A3" s="13" t="s">
        <v>75</v>
      </c>
    </row>
    <row r="4" spans="1:22" x14ac:dyDescent="0.25">
      <c r="A4" s="45" t="s">
        <v>96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</row>
    <row r="5" spans="1:22" x14ac:dyDescent="0.25">
      <c r="A5" s="45" t="s">
        <v>91</v>
      </c>
      <c r="C5" s="40">
        <v>0</v>
      </c>
      <c r="D5" s="41">
        <v>0</v>
      </c>
      <c r="E5" s="41">
        <v>1</v>
      </c>
      <c r="F5" s="41">
        <v>0</v>
      </c>
      <c r="G5" s="41">
        <v>0</v>
      </c>
      <c r="H5" s="41">
        <v>0</v>
      </c>
      <c r="I5" s="41">
        <v>1</v>
      </c>
      <c r="J5" s="41">
        <v>0</v>
      </c>
      <c r="K5" s="41">
        <v>0</v>
      </c>
      <c r="L5" s="41">
        <v>1</v>
      </c>
      <c r="M5" s="41">
        <v>0</v>
      </c>
      <c r="N5" s="41">
        <v>1</v>
      </c>
      <c r="O5" s="41">
        <v>0</v>
      </c>
      <c r="P5" s="41">
        <v>0</v>
      </c>
      <c r="Q5" s="42">
        <v>0</v>
      </c>
    </row>
    <row r="7" spans="1:22" x14ac:dyDescent="0.25">
      <c r="A7" s="13" t="s">
        <v>76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43">
        <f>SUMPRODUCT(C5:Q5,C7:Q7)</f>
        <v>4</v>
      </c>
      <c r="T7" s="5" t="s">
        <v>93</v>
      </c>
    </row>
    <row r="9" spans="1:22" x14ac:dyDescent="0.25">
      <c r="A9" s="13" t="s">
        <v>92</v>
      </c>
      <c r="C9" s="13"/>
    </row>
    <row r="10" spans="1:22" s="3" customFormat="1" x14ac:dyDescent="0.25">
      <c r="A10" s="44"/>
      <c r="B10" s="46"/>
      <c r="C10" s="47">
        <v>1</v>
      </c>
      <c r="D10" s="47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>
        <v>8</v>
      </c>
      <c r="K10" s="47">
        <v>9</v>
      </c>
      <c r="L10" s="47">
        <v>10</v>
      </c>
      <c r="M10" s="47">
        <v>11</v>
      </c>
      <c r="N10" s="47">
        <v>12</v>
      </c>
      <c r="O10" s="47">
        <v>13</v>
      </c>
      <c r="P10" s="47">
        <v>14</v>
      </c>
      <c r="Q10" s="29">
        <v>15</v>
      </c>
      <c r="R10" s="2"/>
      <c r="T10" s="44" t="s">
        <v>3</v>
      </c>
      <c r="U10" s="2"/>
      <c r="V10" s="2"/>
    </row>
    <row r="11" spans="1:22" x14ac:dyDescent="0.25">
      <c r="A11" s="13"/>
      <c r="B11" s="48">
        <v>1</v>
      </c>
      <c r="C11" s="31">
        <v>1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1</v>
      </c>
      <c r="L11" s="32">
        <v>1</v>
      </c>
      <c r="M11" s="32">
        <v>1</v>
      </c>
      <c r="N11" s="32">
        <v>0</v>
      </c>
      <c r="O11" s="32">
        <v>0</v>
      </c>
      <c r="P11" s="32">
        <v>0</v>
      </c>
      <c r="Q11" s="33">
        <v>0</v>
      </c>
      <c r="R11" s="34">
        <f t="shared" ref="R11:R25" si="0">SUMPRODUCT($C$5:$Q$5,C11:Q11)</f>
        <v>1</v>
      </c>
      <c r="S11" s="3" t="s">
        <v>7</v>
      </c>
      <c r="T11" s="10">
        <v>1</v>
      </c>
      <c r="U11" s="45" t="s">
        <v>77</v>
      </c>
    </row>
    <row r="12" spans="1:22" x14ac:dyDescent="0.25">
      <c r="A12" s="13"/>
      <c r="B12" s="48">
        <v>2</v>
      </c>
      <c r="C12" s="35">
        <v>1</v>
      </c>
      <c r="D12" s="34">
        <v>1</v>
      </c>
      <c r="E12" s="34">
        <v>1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1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6">
        <v>0</v>
      </c>
      <c r="R12" s="34">
        <f t="shared" si="0"/>
        <v>1</v>
      </c>
      <c r="S12" s="3" t="s">
        <v>7</v>
      </c>
      <c r="T12" s="11">
        <v>1</v>
      </c>
      <c r="U12" s="45" t="s">
        <v>78</v>
      </c>
    </row>
    <row r="13" spans="1:22" x14ac:dyDescent="0.25">
      <c r="A13" s="13"/>
      <c r="B13" s="48">
        <v>3</v>
      </c>
      <c r="C13" s="35">
        <v>0</v>
      </c>
      <c r="D13" s="34">
        <v>1</v>
      </c>
      <c r="E13" s="34">
        <v>1</v>
      </c>
      <c r="F13" s="34">
        <v>1</v>
      </c>
      <c r="G13" s="34">
        <v>0</v>
      </c>
      <c r="H13" s="34">
        <v>0</v>
      </c>
      <c r="I13" s="34">
        <v>0</v>
      </c>
      <c r="J13" s="34">
        <v>1</v>
      </c>
      <c r="K13" s="34">
        <v>1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6">
        <v>0</v>
      </c>
      <c r="R13" s="34">
        <f t="shared" si="0"/>
        <v>1</v>
      </c>
      <c r="S13" s="3" t="s">
        <v>7</v>
      </c>
      <c r="T13" s="11">
        <v>1</v>
      </c>
      <c r="U13" s="45" t="s">
        <v>79</v>
      </c>
    </row>
    <row r="14" spans="1:22" x14ac:dyDescent="0.25">
      <c r="A14" s="13"/>
      <c r="B14" s="48">
        <v>4</v>
      </c>
      <c r="C14" s="35">
        <v>0</v>
      </c>
      <c r="D14" s="34">
        <v>0</v>
      </c>
      <c r="E14" s="34">
        <v>1</v>
      </c>
      <c r="F14" s="34">
        <v>1</v>
      </c>
      <c r="G14" s="34">
        <v>1</v>
      </c>
      <c r="H14" s="34">
        <v>1</v>
      </c>
      <c r="I14" s="34">
        <v>0</v>
      </c>
      <c r="J14" s="34">
        <v>1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6">
        <v>0</v>
      </c>
      <c r="R14" s="34">
        <f t="shared" si="0"/>
        <v>1</v>
      </c>
      <c r="S14" s="3" t="s">
        <v>7</v>
      </c>
      <c r="T14" s="11">
        <v>1</v>
      </c>
      <c r="U14" s="45" t="s">
        <v>80</v>
      </c>
    </row>
    <row r="15" spans="1:22" x14ac:dyDescent="0.25">
      <c r="A15" s="13"/>
      <c r="B15" s="48">
        <v>5</v>
      </c>
      <c r="C15" s="35">
        <v>0</v>
      </c>
      <c r="D15" s="34">
        <v>0</v>
      </c>
      <c r="E15" s="34">
        <v>0</v>
      </c>
      <c r="F15" s="34">
        <v>1</v>
      </c>
      <c r="G15" s="34">
        <v>1</v>
      </c>
      <c r="H15" s="34">
        <v>1</v>
      </c>
      <c r="I15" s="34">
        <v>1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6">
        <v>0</v>
      </c>
      <c r="R15" s="34">
        <f t="shared" si="0"/>
        <v>1</v>
      </c>
      <c r="S15" s="3" t="s">
        <v>7</v>
      </c>
      <c r="T15" s="11">
        <v>1</v>
      </c>
      <c r="U15" s="45" t="s">
        <v>81</v>
      </c>
    </row>
    <row r="16" spans="1:22" x14ac:dyDescent="0.25">
      <c r="A16" s="13"/>
      <c r="B16" s="48">
        <v>6</v>
      </c>
      <c r="C16" s="35">
        <v>0</v>
      </c>
      <c r="D16" s="34">
        <v>0</v>
      </c>
      <c r="E16" s="34">
        <v>0</v>
      </c>
      <c r="F16" s="34">
        <v>1</v>
      </c>
      <c r="G16" s="34">
        <v>1</v>
      </c>
      <c r="H16" s="34">
        <v>1</v>
      </c>
      <c r="I16" s="34">
        <v>1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6">
        <v>0</v>
      </c>
      <c r="R16" s="34">
        <f t="shared" si="0"/>
        <v>1</v>
      </c>
      <c r="S16" s="3" t="s">
        <v>7</v>
      </c>
      <c r="T16" s="11">
        <v>1</v>
      </c>
      <c r="U16" s="45" t="s">
        <v>82</v>
      </c>
    </row>
    <row r="17" spans="1:21" x14ac:dyDescent="0.25">
      <c r="A17" s="13"/>
      <c r="B17" s="48">
        <v>7</v>
      </c>
      <c r="C17" s="35">
        <v>0</v>
      </c>
      <c r="D17" s="34">
        <v>0</v>
      </c>
      <c r="E17" s="34">
        <v>0</v>
      </c>
      <c r="F17" s="34">
        <v>0</v>
      </c>
      <c r="G17" s="34">
        <v>1</v>
      </c>
      <c r="H17" s="34">
        <v>1</v>
      </c>
      <c r="I17" s="34">
        <v>1</v>
      </c>
      <c r="J17" s="34">
        <v>1</v>
      </c>
      <c r="K17" s="34">
        <v>0</v>
      </c>
      <c r="L17" s="34">
        <v>0</v>
      </c>
      <c r="M17" s="34">
        <v>0</v>
      </c>
      <c r="N17" s="34">
        <v>0</v>
      </c>
      <c r="O17" s="34">
        <v>1</v>
      </c>
      <c r="P17" s="34">
        <v>0</v>
      </c>
      <c r="Q17" s="36">
        <v>1</v>
      </c>
      <c r="R17" s="34">
        <f t="shared" si="0"/>
        <v>1</v>
      </c>
      <c r="S17" s="3" t="s">
        <v>7</v>
      </c>
      <c r="T17" s="11">
        <v>1</v>
      </c>
      <c r="U17" s="45" t="s">
        <v>83</v>
      </c>
    </row>
    <row r="18" spans="1:21" x14ac:dyDescent="0.25">
      <c r="A18" s="13"/>
      <c r="B18" s="48">
        <v>8</v>
      </c>
      <c r="C18" s="35">
        <v>0</v>
      </c>
      <c r="D18" s="34">
        <v>0</v>
      </c>
      <c r="E18" s="34">
        <v>1</v>
      </c>
      <c r="F18" s="34">
        <v>1</v>
      </c>
      <c r="G18" s="34">
        <v>0</v>
      </c>
      <c r="H18" s="34">
        <v>1</v>
      </c>
      <c r="I18" s="34">
        <v>1</v>
      </c>
      <c r="J18" s="34">
        <v>1</v>
      </c>
      <c r="K18" s="34">
        <v>1</v>
      </c>
      <c r="L18" s="34">
        <v>0</v>
      </c>
      <c r="M18" s="34">
        <v>0</v>
      </c>
      <c r="N18" s="34">
        <v>0</v>
      </c>
      <c r="O18" s="34">
        <v>1</v>
      </c>
      <c r="P18" s="34">
        <v>0</v>
      </c>
      <c r="Q18" s="36">
        <v>0</v>
      </c>
      <c r="R18" s="34">
        <f t="shared" si="0"/>
        <v>2</v>
      </c>
      <c r="S18" s="3" t="s">
        <v>7</v>
      </c>
      <c r="T18" s="11">
        <v>1</v>
      </c>
      <c r="U18" s="45" t="s">
        <v>84</v>
      </c>
    </row>
    <row r="19" spans="1:21" x14ac:dyDescent="0.25">
      <c r="A19" s="13"/>
      <c r="B19" s="48">
        <v>9</v>
      </c>
      <c r="C19" s="35">
        <v>1</v>
      </c>
      <c r="D19" s="34">
        <v>1</v>
      </c>
      <c r="E19" s="34">
        <v>1</v>
      </c>
      <c r="F19" s="34">
        <v>0</v>
      </c>
      <c r="G19" s="34">
        <v>0</v>
      </c>
      <c r="H19" s="34">
        <v>0</v>
      </c>
      <c r="I19" s="34">
        <v>0</v>
      </c>
      <c r="J19" s="34">
        <v>1</v>
      </c>
      <c r="K19" s="34">
        <v>1</v>
      </c>
      <c r="L19" s="34">
        <v>1</v>
      </c>
      <c r="M19" s="34">
        <v>0</v>
      </c>
      <c r="N19" s="34">
        <v>0</v>
      </c>
      <c r="O19" s="34">
        <v>0</v>
      </c>
      <c r="P19" s="34">
        <v>0</v>
      </c>
      <c r="Q19" s="36">
        <v>0</v>
      </c>
      <c r="R19" s="34">
        <f t="shared" si="0"/>
        <v>2</v>
      </c>
      <c r="S19" s="3" t="s">
        <v>7</v>
      </c>
      <c r="T19" s="11">
        <v>1</v>
      </c>
      <c r="U19" s="45" t="s">
        <v>85</v>
      </c>
    </row>
    <row r="20" spans="1:21" x14ac:dyDescent="0.25">
      <c r="A20" s="13"/>
      <c r="B20" s="48">
        <v>10</v>
      </c>
      <c r="C20" s="35">
        <v>1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</v>
      </c>
      <c r="L20" s="34">
        <v>1</v>
      </c>
      <c r="M20" s="34">
        <v>1</v>
      </c>
      <c r="N20" s="34">
        <v>1</v>
      </c>
      <c r="O20" s="34">
        <v>1</v>
      </c>
      <c r="P20" s="34">
        <v>0</v>
      </c>
      <c r="Q20" s="36">
        <v>0</v>
      </c>
      <c r="R20" s="34">
        <f t="shared" si="0"/>
        <v>2</v>
      </c>
      <c r="S20" s="3" t="s">
        <v>7</v>
      </c>
      <c r="T20" s="11">
        <v>1</v>
      </c>
      <c r="U20" s="45" t="s">
        <v>86</v>
      </c>
    </row>
    <row r="21" spans="1:21" x14ac:dyDescent="0.25">
      <c r="A21" s="13"/>
      <c r="B21" s="48">
        <v>11</v>
      </c>
      <c r="C21" s="35">
        <v>1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1</v>
      </c>
      <c r="M21" s="34">
        <v>1</v>
      </c>
      <c r="N21" s="34">
        <v>1</v>
      </c>
      <c r="O21" s="34">
        <v>0</v>
      </c>
      <c r="P21" s="34">
        <v>0</v>
      </c>
      <c r="Q21" s="36">
        <v>0</v>
      </c>
      <c r="R21" s="34">
        <f t="shared" si="0"/>
        <v>2</v>
      </c>
      <c r="S21" s="3" t="s">
        <v>7</v>
      </c>
      <c r="T21" s="11">
        <v>1</v>
      </c>
      <c r="U21" s="45" t="s">
        <v>87</v>
      </c>
    </row>
    <row r="22" spans="1:21" x14ac:dyDescent="0.25">
      <c r="A22" s="13"/>
      <c r="B22" s="48">
        <v>12</v>
      </c>
      <c r="C22" s="35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1</v>
      </c>
      <c r="M22" s="34">
        <v>1</v>
      </c>
      <c r="N22" s="34">
        <v>1</v>
      </c>
      <c r="O22" s="34">
        <v>1</v>
      </c>
      <c r="P22" s="34">
        <v>1</v>
      </c>
      <c r="Q22" s="36">
        <v>0</v>
      </c>
      <c r="R22" s="34">
        <f t="shared" si="0"/>
        <v>2</v>
      </c>
      <c r="S22" s="3" t="s">
        <v>7</v>
      </c>
      <c r="T22" s="11">
        <v>1</v>
      </c>
      <c r="U22" s="45" t="s">
        <v>88</v>
      </c>
    </row>
    <row r="23" spans="1:21" x14ac:dyDescent="0.25">
      <c r="A23" s="13"/>
      <c r="B23" s="48">
        <v>13</v>
      </c>
      <c r="C23" s="35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1</v>
      </c>
      <c r="J23" s="34">
        <v>1</v>
      </c>
      <c r="K23" s="34">
        <v>0</v>
      </c>
      <c r="L23" s="34">
        <v>1</v>
      </c>
      <c r="M23" s="34">
        <v>0</v>
      </c>
      <c r="N23" s="34">
        <v>1</v>
      </c>
      <c r="O23" s="34">
        <v>1</v>
      </c>
      <c r="P23" s="34">
        <v>1</v>
      </c>
      <c r="Q23" s="36">
        <v>0</v>
      </c>
      <c r="R23" s="34">
        <f t="shared" si="0"/>
        <v>3</v>
      </c>
      <c r="S23" s="3" t="s">
        <v>7</v>
      </c>
      <c r="T23" s="11">
        <v>1</v>
      </c>
      <c r="U23" s="45" t="s">
        <v>89</v>
      </c>
    </row>
    <row r="24" spans="1:21" x14ac:dyDescent="0.25">
      <c r="A24" s="13"/>
      <c r="B24" s="48">
        <v>14</v>
      </c>
      <c r="C24" s="3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1</v>
      </c>
      <c r="O24" s="34">
        <v>1</v>
      </c>
      <c r="P24" s="34">
        <v>1</v>
      </c>
      <c r="Q24" s="36">
        <v>1</v>
      </c>
      <c r="R24" s="34">
        <f t="shared" si="0"/>
        <v>1</v>
      </c>
      <c r="S24" s="3" t="s">
        <v>7</v>
      </c>
      <c r="T24" s="11">
        <v>1</v>
      </c>
      <c r="U24" s="45" t="s">
        <v>90</v>
      </c>
    </row>
    <row r="25" spans="1:21" x14ac:dyDescent="0.25">
      <c r="A25" s="13"/>
      <c r="B25" s="49">
        <v>15</v>
      </c>
      <c r="C25" s="37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1</v>
      </c>
      <c r="Q25" s="39">
        <v>1</v>
      </c>
      <c r="R25" s="34">
        <f t="shared" si="0"/>
        <v>1</v>
      </c>
      <c r="S25" s="3" t="s">
        <v>7</v>
      </c>
      <c r="T25" s="12">
        <v>1</v>
      </c>
      <c r="U25" s="45" t="s">
        <v>95</v>
      </c>
    </row>
    <row r="26" spans="1:21" x14ac:dyDescent="0.25">
      <c r="A26" s="13"/>
    </row>
    <row r="27" spans="1:21" x14ac:dyDescent="0.25">
      <c r="A27" s="2"/>
    </row>
    <row r="28" spans="1:21" x14ac:dyDescent="0.25">
      <c r="A28" s="2"/>
    </row>
    <row r="29" spans="1:21" x14ac:dyDescent="0.25">
      <c r="A29" s="13"/>
    </row>
    <row r="30" spans="1:21" x14ac:dyDescent="0.25">
      <c r="A30" s="2"/>
      <c r="S30" s="2"/>
    </row>
    <row r="32" spans="1:21" x14ac:dyDescent="0.25">
      <c r="A32" s="1" t="s">
        <v>33</v>
      </c>
      <c r="B32" s="1" t="s">
        <v>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21"/>
  <sheetViews>
    <sheetView workbookViewId="0">
      <selection activeCell="A10" sqref="A10"/>
    </sheetView>
  </sheetViews>
  <sheetFormatPr defaultColWidth="5.5703125" defaultRowHeight="15" x14ac:dyDescent="0.25"/>
  <cols>
    <col min="1" max="1" width="11.28515625" style="2" customWidth="1"/>
    <col min="2" max="2" width="5.5703125" style="2"/>
    <col min="3" max="11" width="4.7109375" style="2" customWidth="1"/>
    <col min="12" max="16384" width="5.5703125" style="2"/>
  </cols>
  <sheetData>
    <row r="1" spans="1:20" x14ac:dyDescent="0.25">
      <c r="A1" s="1" t="s">
        <v>99</v>
      </c>
      <c r="S1" s="3"/>
    </row>
    <row r="2" spans="1:20" x14ac:dyDescent="0.25">
      <c r="A2" s="1"/>
      <c r="S2" s="3"/>
    </row>
    <row r="3" spans="1:20" x14ac:dyDescent="0.25">
      <c r="A3" s="13" t="s">
        <v>75</v>
      </c>
      <c r="S3" s="3"/>
    </row>
    <row r="4" spans="1:20" x14ac:dyDescent="0.25">
      <c r="A4" s="45" t="s">
        <v>97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S4" s="3"/>
    </row>
    <row r="5" spans="1:20" x14ac:dyDescent="0.25">
      <c r="A5" s="45" t="s">
        <v>98</v>
      </c>
      <c r="C5" s="40">
        <v>1</v>
      </c>
      <c r="D5" s="41">
        <v>0</v>
      </c>
      <c r="E5" s="41">
        <v>0</v>
      </c>
      <c r="F5" s="41">
        <v>1</v>
      </c>
      <c r="G5" s="41">
        <v>1</v>
      </c>
      <c r="H5" s="41">
        <v>0</v>
      </c>
      <c r="I5" s="41">
        <v>0</v>
      </c>
      <c r="J5" s="41">
        <v>0</v>
      </c>
      <c r="K5" s="42">
        <v>1</v>
      </c>
      <c r="S5" s="3"/>
    </row>
    <row r="6" spans="1:20" x14ac:dyDescent="0.25">
      <c r="A6" s="1"/>
      <c r="S6" s="3"/>
    </row>
    <row r="7" spans="1:20" x14ac:dyDescent="0.25">
      <c r="A7" s="13" t="s">
        <v>76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3">
        <f>SUMPRODUCT($C$5:$K$5,C7:K7)</f>
        <v>4</v>
      </c>
      <c r="S7" s="3"/>
      <c r="T7" s="5"/>
    </row>
    <row r="9" spans="1:20" x14ac:dyDescent="0.25">
      <c r="A9" s="13" t="s">
        <v>133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">
        <v>6</v>
      </c>
      <c r="I9" s="2">
        <v>7</v>
      </c>
      <c r="J9" s="2">
        <v>8</v>
      </c>
      <c r="K9" s="2">
        <v>9</v>
      </c>
    </row>
    <row r="10" spans="1:20" x14ac:dyDescent="0.25">
      <c r="A10" s="34"/>
      <c r="B10" s="50">
        <v>12</v>
      </c>
      <c r="C10" s="31">
        <v>1</v>
      </c>
      <c r="D10" s="32">
        <v>1</v>
      </c>
      <c r="E10" s="32"/>
      <c r="F10" s="32"/>
      <c r="G10" s="32"/>
      <c r="H10" s="32"/>
      <c r="I10" s="32"/>
      <c r="J10" s="32"/>
      <c r="K10" s="33"/>
      <c r="L10" s="34">
        <f>SUMPRODUCT($C$5:$K$5,C10:K10)</f>
        <v>1</v>
      </c>
      <c r="M10" s="18" t="s">
        <v>6</v>
      </c>
      <c r="N10" s="50">
        <v>1</v>
      </c>
      <c r="O10" s="34"/>
      <c r="P10" s="34"/>
    </row>
    <row r="11" spans="1:20" x14ac:dyDescent="0.25">
      <c r="A11" s="34"/>
      <c r="B11" s="17">
        <v>25</v>
      </c>
      <c r="C11" s="35"/>
      <c r="D11" s="34">
        <v>1</v>
      </c>
      <c r="E11" s="34"/>
      <c r="F11" s="34"/>
      <c r="G11" s="34">
        <v>1</v>
      </c>
      <c r="H11" s="34"/>
      <c r="I11" s="34"/>
      <c r="J11" s="34"/>
      <c r="K11" s="36"/>
      <c r="L11" s="34">
        <f t="shared" ref="L11:L21" si="0">SUMPRODUCT($C$5:$K$5,C11:K11)</f>
        <v>1</v>
      </c>
      <c r="M11" s="18" t="s">
        <v>6</v>
      </c>
      <c r="N11" s="17">
        <v>1</v>
      </c>
      <c r="O11" s="34"/>
      <c r="P11" s="34"/>
    </row>
    <row r="12" spans="1:20" x14ac:dyDescent="0.25">
      <c r="A12" s="34"/>
      <c r="B12" s="17">
        <v>27</v>
      </c>
      <c r="C12" s="35"/>
      <c r="D12" s="34">
        <v>1</v>
      </c>
      <c r="E12" s="34"/>
      <c r="F12" s="34"/>
      <c r="G12" s="34"/>
      <c r="H12" s="34"/>
      <c r="I12" s="34">
        <v>1</v>
      </c>
      <c r="J12" s="34"/>
      <c r="K12" s="36"/>
      <c r="L12" s="34">
        <f t="shared" si="0"/>
        <v>0</v>
      </c>
      <c r="M12" s="18" t="s">
        <v>6</v>
      </c>
      <c r="N12" s="17">
        <v>1</v>
      </c>
      <c r="O12" s="34"/>
      <c r="P12" s="34"/>
    </row>
    <row r="13" spans="1:20" x14ac:dyDescent="0.25">
      <c r="A13" s="34"/>
      <c r="B13" s="17">
        <v>35</v>
      </c>
      <c r="C13" s="35"/>
      <c r="D13" s="34"/>
      <c r="E13" s="34">
        <v>1</v>
      </c>
      <c r="F13" s="34"/>
      <c r="G13" s="34">
        <v>1</v>
      </c>
      <c r="H13" s="34"/>
      <c r="I13" s="34"/>
      <c r="J13" s="34"/>
      <c r="K13" s="36"/>
      <c r="L13" s="34">
        <f t="shared" si="0"/>
        <v>1</v>
      </c>
      <c r="M13" s="18" t="s">
        <v>6</v>
      </c>
      <c r="N13" s="17">
        <v>1</v>
      </c>
      <c r="O13" s="34"/>
      <c r="P13" s="34"/>
    </row>
    <row r="14" spans="1:20" x14ac:dyDescent="0.25">
      <c r="A14" s="34"/>
      <c r="B14" s="17">
        <v>36</v>
      </c>
      <c r="C14" s="35"/>
      <c r="D14" s="34"/>
      <c r="E14" s="34">
        <v>1</v>
      </c>
      <c r="F14" s="34"/>
      <c r="G14" s="34"/>
      <c r="H14" s="34">
        <v>1</v>
      </c>
      <c r="I14" s="34"/>
      <c r="J14" s="34"/>
      <c r="K14" s="36"/>
      <c r="L14" s="34">
        <f t="shared" si="0"/>
        <v>0</v>
      </c>
      <c r="M14" s="18" t="s">
        <v>6</v>
      </c>
      <c r="N14" s="17">
        <v>1</v>
      </c>
      <c r="O14" s="34"/>
      <c r="P14" s="34"/>
    </row>
    <row r="15" spans="1:20" x14ac:dyDescent="0.25">
      <c r="A15" s="34"/>
      <c r="B15" s="17">
        <v>38</v>
      </c>
      <c r="C15" s="35"/>
      <c r="D15" s="34"/>
      <c r="E15" s="34">
        <v>1</v>
      </c>
      <c r="F15" s="34"/>
      <c r="G15" s="34"/>
      <c r="H15" s="34"/>
      <c r="I15" s="34"/>
      <c r="J15" s="34">
        <v>1</v>
      </c>
      <c r="K15" s="36"/>
      <c r="L15" s="34">
        <f t="shared" si="0"/>
        <v>0</v>
      </c>
      <c r="M15" s="18" t="s">
        <v>6</v>
      </c>
      <c r="N15" s="17">
        <v>1</v>
      </c>
      <c r="O15" s="34"/>
      <c r="P15" s="34"/>
    </row>
    <row r="16" spans="1:20" x14ac:dyDescent="0.25">
      <c r="A16" s="34"/>
      <c r="B16" s="17">
        <v>39</v>
      </c>
      <c r="C16" s="35"/>
      <c r="D16" s="34"/>
      <c r="E16" s="34">
        <v>1</v>
      </c>
      <c r="F16" s="34"/>
      <c r="G16" s="34"/>
      <c r="H16" s="34"/>
      <c r="I16" s="34"/>
      <c r="J16" s="34"/>
      <c r="K16" s="36">
        <v>1</v>
      </c>
      <c r="L16" s="34">
        <f t="shared" si="0"/>
        <v>1</v>
      </c>
      <c r="M16" s="18" t="s">
        <v>6</v>
      </c>
      <c r="N16" s="17">
        <v>1</v>
      </c>
      <c r="O16" s="34"/>
      <c r="P16" s="34"/>
    </row>
    <row r="17" spans="1:16" x14ac:dyDescent="0.25">
      <c r="A17" s="34"/>
      <c r="B17" s="17">
        <v>46</v>
      </c>
      <c r="C17" s="35"/>
      <c r="D17" s="34"/>
      <c r="E17" s="34"/>
      <c r="F17" s="34">
        <v>1</v>
      </c>
      <c r="G17" s="34"/>
      <c r="H17" s="34">
        <v>1</v>
      </c>
      <c r="I17" s="34"/>
      <c r="J17" s="34"/>
      <c r="K17" s="36"/>
      <c r="L17" s="34">
        <f t="shared" si="0"/>
        <v>1</v>
      </c>
      <c r="M17" s="18" t="s">
        <v>6</v>
      </c>
      <c r="N17" s="17">
        <v>1</v>
      </c>
      <c r="O17" s="34"/>
      <c r="P17" s="34"/>
    </row>
    <row r="18" spans="1:16" x14ac:dyDescent="0.25">
      <c r="A18" s="34"/>
      <c r="B18" s="17">
        <v>47</v>
      </c>
      <c r="C18" s="35"/>
      <c r="D18" s="34"/>
      <c r="E18" s="34"/>
      <c r="F18" s="34">
        <v>1</v>
      </c>
      <c r="G18" s="34"/>
      <c r="H18" s="34"/>
      <c r="I18" s="34">
        <v>1</v>
      </c>
      <c r="J18" s="34"/>
      <c r="K18" s="36"/>
      <c r="L18" s="34">
        <f t="shared" si="0"/>
        <v>1</v>
      </c>
      <c r="M18" s="18" t="s">
        <v>6</v>
      </c>
      <c r="N18" s="17">
        <v>1</v>
      </c>
      <c r="O18" s="34"/>
      <c r="P18" s="34"/>
    </row>
    <row r="19" spans="1:16" x14ac:dyDescent="0.25">
      <c r="A19" s="34"/>
      <c r="B19" s="17">
        <v>56</v>
      </c>
      <c r="C19" s="35"/>
      <c r="D19" s="34"/>
      <c r="E19" s="34"/>
      <c r="F19" s="34"/>
      <c r="G19" s="34">
        <v>1</v>
      </c>
      <c r="H19" s="34">
        <v>1</v>
      </c>
      <c r="I19" s="34"/>
      <c r="J19" s="34"/>
      <c r="K19" s="36"/>
      <c r="L19" s="34">
        <f t="shared" si="0"/>
        <v>1</v>
      </c>
      <c r="M19" s="18" t="s">
        <v>6</v>
      </c>
      <c r="N19" s="17">
        <v>1</v>
      </c>
      <c r="O19" s="34"/>
      <c r="P19" s="34"/>
    </row>
    <row r="20" spans="1:16" x14ac:dyDescent="0.25">
      <c r="A20" s="34"/>
      <c r="B20" s="17">
        <v>58</v>
      </c>
      <c r="C20" s="35"/>
      <c r="D20" s="34"/>
      <c r="E20" s="34"/>
      <c r="F20" s="34"/>
      <c r="G20" s="34">
        <v>1</v>
      </c>
      <c r="H20" s="34"/>
      <c r="I20" s="34"/>
      <c r="J20" s="34">
        <v>1</v>
      </c>
      <c r="K20" s="36"/>
      <c r="L20" s="34">
        <f t="shared" si="0"/>
        <v>1</v>
      </c>
      <c r="M20" s="18" t="s">
        <v>6</v>
      </c>
      <c r="N20" s="17">
        <v>1</v>
      </c>
      <c r="O20" s="34"/>
      <c r="P20" s="34"/>
    </row>
    <row r="21" spans="1:16" x14ac:dyDescent="0.25">
      <c r="B21" s="20">
        <v>67</v>
      </c>
      <c r="C21" s="37"/>
      <c r="D21" s="38"/>
      <c r="E21" s="38"/>
      <c r="F21" s="38"/>
      <c r="G21" s="38"/>
      <c r="H21" s="38">
        <v>1</v>
      </c>
      <c r="I21" s="38">
        <v>1</v>
      </c>
      <c r="J21" s="38"/>
      <c r="K21" s="39"/>
      <c r="L21" s="34">
        <f t="shared" si="0"/>
        <v>0</v>
      </c>
      <c r="M21" s="18" t="s">
        <v>6</v>
      </c>
      <c r="N21" s="20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0"/>
  <sheetViews>
    <sheetView workbookViewId="0">
      <selection activeCell="A10" sqref="A10"/>
    </sheetView>
  </sheetViews>
  <sheetFormatPr defaultColWidth="8.85546875" defaultRowHeight="15" x14ac:dyDescent="0.25"/>
  <cols>
    <col min="1" max="1" width="16.7109375" style="2" customWidth="1"/>
    <col min="2" max="29" width="3.28515625" style="2" customWidth="1"/>
    <col min="30" max="30" width="3.7109375" style="2" customWidth="1"/>
    <col min="31" max="31" width="2.7109375" style="3" customWidth="1"/>
    <col min="32" max="32" width="3.7109375" style="2" customWidth="1"/>
    <col min="33" max="37" width="9.7109375" style="2" customWidth="1"/>
    <col min="38" max="255" width="3.7109375" style="2" customWidth="1"/>
    <col min="256" max="16384" width="8.85546875" style="2"/>
  </cols>
  <sheetData>
    <row r="1" spans="1:32" x14ac:dyDescent="0.25">
      <c r="A1" s="1" t="s">
        <v>107</v>
      </c>
    </row>
    <row r="3" spans="1:32" s="3" customFormat="1" x14ac:dyDescent="0.25">
      <c r="A3" s="4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3" t="s">
        <v>45</v>
      </c>
      <c r="M3" s="3" t="s">
        <v>46</v>
      </c>
      <c r="N3" s="3" t="s">
        <v>47</v>
      </c>
      <c r="O3" s="3" t="s">
        <v>48</v>
      </c>
      <c r="P3" s="3" t="s">
        <v>49</v>
      </c>
      <c r="Q3" s="3" t="s">
        <v>50</v>
      </c>
      <c r="R3" s="3" t="s">
        <v>51</v>
      </c>
      <c r="S3" s="3" t="s">
        <v>52</v>
      </c>
      <c r="T3" s="3" t="s">
        <v>53</v>
      </c>
      <c r="U3" s="3" t="s">
        <v>54</v>
      </c>
      <c r="V3" s="3" t="s">
        <v>55</v>
      </c>
      <c r="W3" s="3" t="s">
        <v>56</v>
      </c>
      <c r="X3" s="3" t="s">
        <v>57</v>
      </c>
      <c r="Y3" s="3" t="s">
        <v>58</v>
      </c>
      <c r="Z3" s="3" t="s">
        <v>59</v>
      </c>
      <c r="AA3" s="3" t="s">
        <v>60</v>
      </c>
      <c r="AB3" s="3" t="s">
        <v>61</v>
      </c>
      <c r="AC3" s="3" t="s">
        <v>62</v>
      </c>
    </row>
    <row r="4" spans="1:32" s="3" customFormat="1" x14ac:dyDescent="0.25">
      <c r="A4" s="4" t="s">
        <v>63</v>
      </c>
      <c r="B4" s="3">
        <v>20</v>
      </c>
      <c r="C4" s="3">
        <v>15</v>
      </c>
      <c r="D4" s="3">
        <v>18</v>
      </c>
      <c r="E4" s="3">
        <v>14</v>
      </c>
      <c r="F4" s="3">
        <v>16</v>
      </c>
      <c r="G4" s="3">
        <v>11</v>
      </c>
      <c r="H4" s="3">
        <v>8</v>
      </c>
      <c r="I4" s="3">
        <v>26</v>
      </c>
      <c r="J4" s="3">
        <v>32</v>
      </c>
      <c r="K4" s="3">
        <v>29</v>
      </c>
      <c r="L4" s="3">
        <v>19</v>
      </c>
      <c r="M4" s="3">
        <v>14</v>
      </c>
      <c r="N4" s="3">
        <v>18</v>
      </c>
      <c r="O4" s="3">
        <v>40</v>
      </c>
      <c r="P4" s="3">
        <v>32</v>
      </c>
      <c r="Q4" s="3">
        <v>29</v>
      </c>
      <c r="R4" s="3">
        <v>26</v>
      </c>
      <c r="S4" s="3">
        <v>20</v>
      </c>
      <c r="T4" s="3">
        <v>35</v>
      </c>
      <c r="U4" s="3">
        <v>31</v>
      </c>
      <c r="V4" s="3">
        <v>23</v>
      </c>
      <c r="W4" s="3">
        <v>26</v>
      </c>
      <c r="X4" s="3">
        <v>31</v>
      </c>
      <c r="Y4" s="3">
        <v>26</v>
      </c>
      <c r="Z4" s="3">
        <v>27</v>
      </c>
      <c r="AA4" s="3">
        <v>27</v>
      </c>
      <c r="AB4" s="3">
        <v>31</v>
      </c>
      <c r="AC4" s="3">
        <v>26</v>
      </c>
    </row>
    <row r="6" spans="1:32" x14ac:dyDescent="0.25">
      <c r="A6" s="5" t="s">
        <v>0</v>
      </c>
    </row>
    <row r="7" spans="1:32" x14ac:dyDescent="0.25">
      <c r="B7" s="6">
        <v>0</v>
      </c>
      <c r="C7" s="7">
        <v>0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0</v>
      </c>
      <c r="U7" s="7">
        <v>0</v>
      </c>
      <c r="V7" s="7">
        <v>1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</row>
    <row r="9" spans="1:32" x14ac:dyDescent="0.25">
      <c r="A9" s="5" t="s">
        <v>1</v>
      </c>
    </row>
    <row r="10" spans="1:32" x14ac:dyDescent="0.25">
      <c r="A10" s="9">
        <f>SUMPRODUCT(B4:AC4,B7:AC7)</f>
        <v>76</v>
      </c>
      <c r="C10" s="2" t="s">
        <v>74</v>
      </c>
    </row>
    <row r="12" spans="1:32" x14ac:dyDescent="0.25">
      <c r="A12" s="5" t="s">
        <v>3</v>
      </c>
    </row>
    <row r="13" spans="1:32" x14ac:dyDescent="0.25">
      <c r="A13" s="3" t="s">
        <v>125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f>SUMPRODUCT($B$7:$AC$7,B13:AC13)</f>
        <v>1</v>
      </c>
      <c r="AE13" s="3" t="s">
        <v>64</v>
      </c>
      <c r="AF13" s="10">
        <v>1</v>
      </c>
    </row>
    <row r="14" spans="1:32" x14ac:dyDescent="0.25">
      <c r="A14" s="3" t="s">
        <v>126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f t="shared" ref="AD14:AD20" si="0">SUMPRODUCT($B$7:$AC$7,B14:AC14)</f>
        <v>1</v>
      </c>
      <c r="AE14" s="3" t="s">
        <v>64</v>
      </c>
      <c r="AF14" s="11">
        <v>1</v>
      </c>
    </row>
    <row r="15" spans="1:32" x14ac:dyDescent="0.25">
      <c r="A15" s="3" t="s">
        <v>127</v>
      </c>
      <c r="B15" s="2">
        <v>0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f t="shared" si="0"/>
        <v>1</v>
      </c>
      <c r="AE15" s="3" t="s">
        <v>64</v>
      </c>
      <c r="AF15" s="11">
        <v>1</v>
      </c>
    </row>
    <row r="16" spans="1:32" x14ac:dyDescent="0.25">
      <c r="A16" s="3" t="s">
        <v>128</v>
      </c>
      <c r="B16" s="2">
        <v>0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Q16" s="2">
        <v>0</v>
      </c>
      <c r="R16" s="2">
        <v>0</v>
      </c>
      <c r="S16" s="2">
        <v>0</v>
      </c>
      <c r="T16" s="2">
        <v>1</v>
      </c>
      <c r="U16" s="2">
        <v>1</v>
      </c>
      <c r="V16" s="2">
        <v>1</v>
      </c>
      <c r="W16" s="2">
        <v>1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f t="shared" si="0"/>
        <v>1</v>
      </c>
      <c r="AE16" s="3" t="s">
        <v>64</v>
      </c>
      <c r="AF16" s="11">
        <v>1</v>
      </c>
    </row>
    <row r="17" spans="1:32" x14ac:dyDescent="0.25">
      <c r="A17" s="3" t="s">
        <v>129</v>
      </c>
      <c r="B17" s="2">
        <v>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0</v>
      </c>
      <c r="W17" s="2">
        <v>0</v>
      </c>
      <c r="X17" s="2">
        <v>1</v>
      </c>
      <c r="Y17" s="2">
        <v>1</v>
      </c>
      <c r="Z17" s="2">
        <v>1</v>
      </c>
      <c r="AA17" s="2">
        <v>0</v>
      </c>
      <c r="AB17" s="2">
        <v>0</v>
      </c>
      <c r="AC17" s="2">
        <v>0</v>
      </c>
      <c r="AD17" s="2">
        <f t="shared" si="0"/>
        <v>1</v>
      </c>
      <c r="AE17" s="3" t="s">
        <v>64</v>
      </c>
      <c r="AF17" s="11">
        <v>1</v>
      </c>
    </row>
    <row r="18" spans="1:32" x14ac:dyDescent="0.25">
      <c r="A18" s="3" t="s">
        <v>130</v>
      </c>
      <c r="B18" s="2">
        <v>0</v>
      </c>
      <c r="C18" s="2">
        <v>0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  <c r="Q18" s="2">
        <v>1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  <c r="W18" s="2">
        <v>0</v>
      </c>
      <c r="X18" s="2">
        <v>1</v>
      </c>
      <c r="Y18" s="2">
        <v>0</v>
      </c>
      <c r="Z18" s="2">
        <v>0</v>
      </c>
      <c r="AA18" s="2">
        <v>1</v>
      </c>
      <c r="AB18" s="2">
        <v>1</v>
      </c>
      <c r="AC18" s="2">
        <v>0</v>
      </c>
      <c r="AD18" s="2">
        <f t="shared" si="0"/>
        <v>1</v>
      </c>
      <c r="AE18" s="3" t="s">
        <v>64</v>
      </c>
      <c r="AF18" s="11">
        <v>1</v>
      </c>
    </row>
    <row r="19" spans="1:32" x14ac:dyDescent="0.25">
      <c r="A19" s="3" t="s">
        <v>131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1</v>
      </c>
      <c r="W19" s="2">
        <v>0</v>
      </c>
      <c r="X19" s="2">
        <v>0</v>
      </c>
      <c r="Y19" s="2">
        <v>1</v>
      </c>
      <c r="Z19" s="2">
        <v>0</v>
      </c>
      <c r="AA19" s="2">
        <v>1</v>
      </c>
      <c r="AB19" s="2">
        <v>0</v>
      </c>
      <c r="AC19" s="2">
        <v>1</v>
      </c>
      <c r="AD19" s="2">
        <f t="shared" si="0"/>
        <v>1</v>
      </c>
      <c r="AE19" s="3" t="s">
        <v>64</v>
      </c>
      <c r="AF19" s="11">
        <v>1</v>
      </c>
    </row>
    <row r="20" spans="1:32" x14ac:dyDescent="0.25">
      <c r="A20" s="3" t="s">
        <v>132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1</v>
      </c>
      <c r="T20" s="2">
        <v>0</v>
      </c>
      <c r="U20" s="2">
        <v>0</v>
      </c>
      <c r="V20" s="2">
        <v>0</v>
      </c>
      <c r="W20" s="2">
        <v>1</v>
      </c>
      <c r="X20" s="2">
        <v>0</v>
      </c>
      <c r="Y20" s="2">
        <v>0</v>
      </c>
      <c r="Z20" s="2">
        <v>1</v>
      </c>
      <c r="AA20" s="2">
        <v>0</v>
      </c>
      <c r="AB20" s="2">
        <v>1</v>
      </c>
      <c r="AC20" s="2">
        <v>1</v>
      </c>
      <c r="AD20" s="2">
        <f t="shared" si="0"/>
        <v>1</v>
      </c>
      <c r="AE20" s="3" t="s">
        <v>64</v>
      </c>
      <c r="AF20" s="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Staffing</vt:lpstr>
      <vt:lpstr>Staffing2</vt:lpstr>
      <vt:lpstr>CapBud</vt:lpstr>
      <vt:lpstr>CB2</vt:lpstr>
      <vt:lpstr>CB3</vt:lpstr>
      <vt:lpstr>CB4</vt:lpstr>
      <vt:lpstr>SetCover</vt:lpstr>
      <vt:lpstr>SetPack</vt:lpstr>
      <vt:lpstr>Match</vt:lpstr>
      <vt:lpstr>Match2</vt:lpstr>
      <vt:lpstr>Playoffs</vt:lpstr>
      <vt:lpstr>Analysis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Tuck.Student</dc:creator>
  <cp:lastModifiedBy>Baker, Kenneth R.</cp:lastModifiedBy>
  <dcterms:created xsi:type="dcterms:W3CDTF">2001-01-29T21:06:25Z</dcterms:created>
  <dcterms:modified xsi:type="dcterms:W3CDTF">2014-11-29T22:59:14Z</dcterms:modified>
</cp:coreProperties>
</file>