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15195" windowHeight="11760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C19" i="1" l="1"/>
  <c r="C21" i="1" s="1"/>
  <c r="C23" i="1" s="1"/>
  <c r="C20" i="1"/>
  <c r="C22" i="1"/>
  <c r="C24" i="1"/>
  <c r="D8" i="1"/>
  <c r="D10" i="1"/>
  <c r="D19" i="1"/>
  <c r="D21" i="1" s="1"/>
  <c r="D23" i="1" s="1"/>
  <c r="D9" i="1"/>
  <c r="D20" i="1"/>
  <c r="D22" i="1"/>
  <c r="D24" i="1"/>
  <c r="E8" i="1"/>
  <c r="E10" i="1"/>
  <c r="E19" i="1"/>
  <c r="E21" i="1" s="1"/>
  <c r="E23" i="1" s="1"/>
  <c r="E9" i="1"/>
  <c r="F9" i="1" s="1"/>
  <c r="E20" i="1"/>
  <c r="E22" i="1"/>
  <c r="E24" i="1"/>
  <c r="F8" i="1"/>
  <c r="G8" i="1" s="1"/>
  <c r="G19" i="1" s="1"/>
  <c r="F22" i="1"/>
  <c r="F24" i="1"/>
  <c r="F10" i="1"/>
  <c r="G10" i="1"/>
  <c r="G22" i="1"/>
  <c r="G24" i="1"/>
  <c r="D25" i="1" l="1"/>
  <c r="D26" i="1" s="1"/>
  <c r="D27" i="1" s="1"/>
  <c r="E27" i="1"/>
  <c r="E25" i="1"/>
  <c r="E26" i="1" s="1"/>
  <c r="F20" i="1"/>
  <c r="G9" i="1"/>
  <c r="G20" i="1" s="1"/>
  <c r="G21" i="1" s="1"/>
  <c r="G23" i="1" s="1"/>
  <c r="F19" i="1"/>
  <c r="F21" i="1" s="1"/>
  <c r="F23" i="1" s="1"/>
  <c r="C25" i="1"/>
  <c r="C26" i="1" s="1"/>
  <c r="C27" i="1" s="1"/>
  <c r="G25" i="1" l="1"/>
  <c r="G26" i="1" s="1"/>
  <c r="G27" i="1"/>
  <c r="F25" i="1"/>
  <c r="F26" i="1" s="1"/>
  <c r="F27" i="1"/>
  <c r="B29" i="1" s="1"/>
</calcChain>
</file>

<file path=xl/sharedStrings.xml><?xml version="1.0" encoding="utf-8"?>
<sst xmlns="http://schemas.openxmlformats.org/spreadsheetml/2006/main" count="25" uniqueCount="25">
  <si>
    <t>Office Building</t>
  </si>
  <si>
    <t>Parameters</t>
  </si>
  <si>
    <t>Rate of increase</t>
  </si>
  <si>
    <t>Building cost per sq ft</t>
  </si>
  <si>
    <t>Size of building</t>
  </si>
  <si>
    <t>Rent per sq ft</t>
  </si>
  <si>
    <t>Operating expense per sq ft</t>
  </si>
  <si>
    <t>Vacancy rate</t>
  </si>
  <si>
    <t>Percent financed</t>
  </si>
  <si>
    <t>Mortgage rate</t>
  </si>
  <si>
    <t>Building life for depreciation</t>
  </si>
  <si>
    <t>Tax rate</t>
  </si>
  <si>
    <t>Cost of capital</t>
  </si>
  <si>
    <t>Cash Flow</t>
  </si>
  <si>
    <t>Gross income</t>
  </si>
  <si>
    <t>Operating expense</t>
  </si>
  <si>
    <t>Net operating income</t>
  </si>
  <si>
    <t>Debt service</t>
  </si>
  <si>
    <t>Before-tax cash flow</t>
  </si>
  <si>
    <t>Depreciation</t>
  </si>
  <si>
    <t>Taxable income</t>
  </si>
  <si>
    <t>Tax</t>
  </si>
  <si>
    <t>After-tax cash flow</t>
  </si>
  <si>
    <t>NPV</t>
  </si>
  <si>
    <t>JC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</si>
</sst>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&quot;$&quot;#,##0"/>
  </numFmts>
  <fonts count="4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8"/>
      <name val="Arial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2" fillId="0" borderId="0" xfId="0" applyFont="1"/>
    <xf numFmtId="15" fontId="1" fillId="0" borderId="0" xfId="0" applyNumberFormat="1" applyFont="1"/>
    <xf numFmtId="0" fontId="1" fillId="0" borderId="1" xfId="0" applyFont="1" applyBorder="1"/>
    <xf numFmtId="0" fontId="1" fillId="0" borderId="2" xfId="0" applyFont="1" applyBorder="1"/>
    <xf numFmtId="0" fontId="2" fillId="0" borderId="0" xfId="0" applyFont="1" applyBorder="1"/>
    <xf numFmtId="164" fontId="2" fillId="0" borderId="3" xfId="0" applyNumberFormat="1" applyFont="1" applyBorder="1" applyAlignment="1">
      <alignment horizontal="center"/>
    </xf>
    <xf numFmtId="3" fontId="2" fillId="0" borderId="3" xfId="0" applyNumberFormat="1" applyFont="1" applyBorder="1" applyAlignment="1">
      <alignment horizontal="center"/>
    </xf>
    <xf numFmtId="9" fontId="2" fillId="0" borderId="0" xfId="0" applyNumberFormat="1" applyFont="1" applyBorder="1"/>
    <xf numFmtId="164" fontId="2" fillId="0" borderId="0" xfId="0" applyNumberFormat="1" applyFont="1"/>
    <xf numFmtId="9" fontId="2" fillId="0" borderId="3" xfId="0" applyNumberFormat="1" applyFont="1" applyBorder="1" applyAlignment="1">
      <alignment horizontal="center"/>
    </xf>
    <xf numFmtId="9" fontId="2" fillId="0" borderId="0" xfId="0" applyNumberFormat="1" applyFont="1"/>
    <xf numFmtId="1" fontId="2" fillId="0" borderId="3" xfId="0" applyNumberFormat="1" applyFont="1" applyBorder="1" applyAlignment="1">
      <alignment horizontal="center"/>
    </xf>
    <xf numFmtId="0" fontId="2" fillId="0" borderId="4" xfId="0" applyFont="1" applyBorder="1"/>
    <xf numFmtId="9" fontId="2" fillId="0" borderId="5" xfId="0" applyNumberFormat="1" applyFont="1" applyBorder="1" applyAlignment="1">
      <alignment horizontal="center"/>
    </xf>
    <xf numFmtId="3" fontId="2" fillId="0" borderId="0" xfId="0" applyNumberFormat="1" applyFont="1"/>
    <xf numFmtId="165" fontId="2" fillId="0" borderId="0" xfId="0" applyNumberFormat="1" applyFont="1"/>
    <xf numFmtId="0" fontId="1" fillId="0" borderId="6" xfId="0" applyFont="1" applyBorder="1" applyAlignment="1">
      <alignment horizontal="center"/>
    </xf>
    <xf numFmtId="0" fontId="2" fillId="0" borderId="7" xfId="0" applyFont="1" applyBorder="1"/>
    <xf numFmtId="0" fontId="2" fillId="0" borderId="8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tabSelected="1" workbookViewId="0">
      <selection activeCell="B3" sqref="B3"/>
    </sheetView>
  </sheetViews>
  <sheetFormatPr defaultRowHeight="12.75" x14ac:dyDescent="0.2"/>
  <cols>
    <col min="1" max="1" width="27.85546875" customWidth="1"/>
    <col min="2" max="2" width="19.140625" customWidth="1"/>
    <col min="3" max="3" width="13.42578125" customWidth="1"/>
    <col min="4" max="4" width="11.42578125" customWidth="1"/>
    <col min="5" max="5" width="12.140625" customWidth="1"/>
    <col min="6" max="6" width="12.85546875" customWidth="1"/>
    <col min="7" max="7" width="12.140625" customWidth="1"/>
  </cols>
  <sheetData>
    <row r="1" spans="1:7" x14ac:dyDescent="0.2">
      <c r="A1" s="1" t="s">
        <v>0</v>
      </c>
      <c r="B1" s="2"/>
      <c r="C1" s="2"/>
      <c r="D1" s="2"/>
      <c r="E1" s="2"/>
      <c r="F1" s="2"/>
      <c r="G1" s="2"/>
    </row>
    <row r="2" spans="1:7" x14ac:dyDescent="0.2">
      <c r="A2" s="1" t="s">
        <v>24</v>
      </c>
      <c r="B2" s="2"/>
      <c r="C2" s="2"/>
      <c r="D2" s="2"/>
      <c r="E2" s="2"/>
      <c r="F2" s="2"/>
      <c r="G2" s="2"/>
    </row>
    <row r="3" spans="1:7" x14ac:dyDescent="0.2">
      <c r="A3" s="3">
        <v>38252</v>
      </c>
      <c r="B3" s="2"/>
      <c r="C3" s="2"/>
      <c r="D3" s="2"/>
      <c r="E3" s="2"/>
      <c r="F3" s="2"/>
      <c r="G3" s="2"/>
    </row>
    <row r="4" spans="1:7" ht="13.5" thickBot="1" x14ac:dyDescent="0.25">
      <c r="A4" s="2"/>
      <c r="B4" s="2"/>
      <c r="C4" s="2"/>
      <c r="D4" s="2"/>
      <c r="E4" s="2"/>
      <c r="F4" s="2"/>
      <c r="G4" s="2"/>
    </row>
    <row r="5" spans="1:7" x14ac:dyDescent="0.2">
      <c r="A5" s="4" t="s">
        <v>1</v>
      </c>
      <c r="B5" s="5" t="s">
        <v>2</v>
      </c>
      <c r="C5" s="18">
        <v>2002</v>
      </c>
      <c r="D5" s="2"/>
      <c r="E5" s="2"/>
      <c r="F5" s="2"/>
      <c r="G5" s="2"/>
    </row>
    <row r="6" spans="1:7" x14ac:dyDescent="0.2">
      <c r="A6" s="19" t="s">
        <v>3</v>
      </c>
      <c r="B6" s="6"/>
      <c r="C6" s="7">
        <v>80</v>
      </c>
      <c r="D6" s="2"/>
      <c r="E6" s="2"/>
      <c r="F6" s="2"/>
      <c r="G6" s="2"/>
    </row>
    <row r="7" spans="1:7" x14ac:dyDescent="0.2">
      <c r="A7" s="19" t="s">
        <v>4</v>
      </c>
      <c r="B7" s="6"/>
      <c r="C7" s="8">
        <v>180000</v>
      </c>
      <c r="D7" s="1">
        <v>2003</v>
      </c>
      <c r="E7" s="1">
        <v>2004</v>
      </c>
      <c r="F7" s="1">
        <v>2005</v>
      </c>
      <c r="G7" s="1">
        <v>2006</v>
      </c>
    </row>
    <row r="8" spans="1:7" x14ac:dyDescent="0.2">
      <c r="A8" s="19" t="s">
        <v>5</v>
      </c>
      <c r="B8" s="9">
        <v>0.05</v>
      </c>
      <c r="C8" s="7">
        <v>15</v>
      </c>
      <c r="D8" s="10">
        <f>C8*(1+$B$8)</f>
        <v>15.75</v>
      </c>
      <c r="E8" s="10">
        <f>D8*(1+$B$8)</f>
        <v>16.537500000000001</v>
      </c>
      <c r="F8" s="10">
        <f>E8*(1+$B$8)</f>
        <v>17.364375000000003</v>
      </c>
      <c r="G8" s="10">
        <f>F8*(1+B9)</f>
        <v>19.100812500000004</v>
      </c>
    </row>
    <row r="9" spans="1:7" x14ac:dyDescent="0.2">
      <c r="A9" s="19" t="s">
        <v>6</v>
      </c>
      <c r="B9" s="9">
        <v>0.1</v>
      </c>
      <c r="C9" s="7">
        <v>1.2</v>
      </c>
      <c r="D9" s="10">
        <f>C9*(1+$B$9)</f>
        <v>1.32</v>
      </c>
      <c r="E9" s="10">
        <f>D9*(1+$B$9)</f>
        <v>1.4520000000000002</v>
      </c>
      <c r="F9" s="10">
        <f>E9*(1+$B$9)</f>
        <v>1.5972000000000004</v>
      </c>
      <c r="G9" s="10">
        <f>F9*(1+$B$9)</f>
        <v>1.7569200000000005</v>
      </c>
    </row>
    <row r="10" spans="1:7" x14ac:dyDescent="0.2">
      <c r="A10" s="19" t="s">
        <v>7</v>
      </c>
      <c r="B10" s="9">
        <v>-0.04</v>
      </c>
      <c r="C10" s="11">
        <v>0.2</v>
      </c>
      <c r="D10" s="12">
        <f>C10+$B$10</f>
        <v>0.16</v>
      </c>
      <c r="E10" s="12">
        <f>D10+$B$10</f>
        <v>0.12</v>
      </c>
      <c r="F10" s="12">
        <f>E10+$B$10</f>
        <v>7.9999999999999988E-2</v>
      </c>
      <c r="G10" s="12">
        <f>F10+$B$10</f>
        <v>3.9999999999999987E-2</v>
      </c>
    </row>
    <row r="11" spans="1:7" x14ac:dyDescent="0.2">
      <c r="A11" s="19" t="s">
        <v>8</v>
      </c>
      <c r="B11" s="6"/>
      <c r="C11" s="11">
        <v>0.85</v>
      </c>
      <c r="D11" s="2"/>
      <c r="E11" s="2"/>
      <c r="F11" s="2"/>
      <c r="G11" s="2"/>
    </row>
    <row r="12" spans="1:7" x14ac:dyDescent="0.2">
      <c r="A12" s="19" t="s">
        <v>9</v>
      </c>
      <c r="B12" s="6"/>
      <c r="C12" s="11">
        <v>0.12</v>
      </c>
      <c r="D12" s="2"/>
      <c r="E12" s="2"/>
      <c r="F12" s="2"/>
      <c r="G12" s="2"/>
    </row>
    <row r="13" spans="1:7" x14ac:dyDescent="0.2">
      <c r="A13" s="19" t="s">
        <v>10</v>
      </c>
      <c r="B13" s="6"/>
      <c r="C13" s="13">
        <v>20</v>
      </c>
      <c r="D13" s="2"/>
      <c r="E13" s="2"/>
      <c r="F13" s="2"/>
      <c r="G13" s="2"/>
    </row>
    <row r="14" spans="1:7" x14ac:dyDescent="0.2">
      <c r="A14" s="19" t="s">
        <v>11</v>
      </c>
      <c r="B14" s="6"/>
      <c r="C14" s="11">
        <v>0.34</v>
      </c>
      <c r="D14" s="2"/>
      <c r="E14" s="2"/>
      <c r="F14" s="2"/>
      <c r="G14" s="2"/>
    </row>
    <row r="15" spans="1:7" ht="13.5" thickBot="1" x14ac:dyDescent="0.25">
      <c r="A15" s="20" t="s">
        <v>12</v>
      </c>
      <c r="B15" s="14"/>
      <c r="C15" s="15">
        <v>0.1</v>
      </c>
      <c r="D15" s="2"/>
      <c r="E15" s="2"/>
      <c r="F15" s="2"/>
      <c r="G15" s="2"/>
    </row>
    <row r="16" spans="1:7" x14ac:dyDescent="0.2">
      <c r="A16" s="1"/>
      <c r="B16" s="2"/>
      <c r="C16" s="12"/>
      <c r="D16" s="2"/>
      <c r="E16" s="2"/>
      <c r="F16" s="2"/>
      <c r="G16" s="2"/>
    </row>
    <row r="17" spans="1:7" x14ac:dyDescent="0.2">
      <c r="A17" s="1"/>
      <c r="B17" s="2"/>
      <c r="C17" s="1">
        <v>2002</v>
      </c>
      <c r="D17" s="1">
        <v>2003</v>
      </c>
      <c r="E17" s="1">
        <v>2004</v>
      </c>
      <c r="F17" s="1">
        <v>2005</v>
      </c>
      <c r="G17" s="1">
        <v>2006</v>
      </c>
    </row>
    <row r="18" spans="1:7" x14ac:dyDescent="0.2">
      <c r="A18" s="1" t="s">
        <v>13</v>
      </c>
      <c r="B18" s="2"/>
      <c r="C18" s="2"/>
      <c r="D18" s="2"/>
      <c r="E18" s="2"/>
      <c r="F18" s="2"/>
      <c r="G18" s="2"/>
    </row>
    <row r="19" spans="1:7" x14ac:dyDescent="0.2">
      <c r="A19" s="1"/>
      <c r="B19" s="2" t="s">
        <v>14</v>
      </c>
      <c r="C19" s="16">
        <f>$C$7*C8*(1-C10)</f>
        <v>2160000</v>
      </c>
      <c r="D19" s="16">
        <f>$C$7*D8*(1-D10)</f>
        <v>2381400</v>
      </c>
      <c r="E19" s="16">
        <f>$C$7*E8*(1-E10)</f>
        <v>2619540.0000000005</v>
      </c>
      <c r="F19" s="16">
        <f>$C$7*F8*(1-F9)</f>
        <v>-1866600.8550000016</v>
      </c>
      <c r="G19" s="16">
        <f>$C$7*G8*(1-G10)</f>
        <v>3300620.4000000004</v>
      </c>
    </row>
    <row r="20" spans="1:7" x14ac:dyDescent="0.2">
      <c r="A20" s="1"/>
      <c r="B20" s="2" t="s">
        <v>15</v>
      </c>
      <c r="C20" s="16">
        <f>$C$7*C9</f>
        <v>216000</v>
      </c>
      <c r="D20" s="16">
        <f>$C$7*D9</f>
        <v>237600</v>
      </c>
      <c r="E20" s="16">
        <f>$C$7*E9</f>
        <v>261360.00000000003</v>
      </c>
      <c r="F20" s="16">
        <f>$C$7*F9</f>
        <v>287496.00000000006</v>
      </c>
      <c r="G20" s="16">
        <f>$C$7*G9</f>
        <v>316245.60000000009</v>
      </c>
    </row>
    <row r="21" spans="1:7" x14ac:dyDescent="0.2">
      <c r="A21" s="1"/>
      <c r="B21" s="2" t="s">
        <v>16</v>
      </c>
      <c r="C21" s="16">
        <f>C19-C20</f>
        <v>1944000</v>
      </c>
      <c r="D21" s="16">
        <f>D19-D20</f>
        <v>2143800</v>
      </c>
      <c r="E21" s="16">
        <f>E19-E20</f>
        <v>2358180.0000000005</v>
      </c>
      <c r="F21" s="16">
        <f>F19-F20</f>
        <v>-2154096.8550000018</v>
      </c>
      <c r="G21" s="16">
        <f>G19-G20</f>
        <v>2984374.8000000003</v>
      </c>
    </row>
    <row r="22" spans="1:7" x14ac:dyDescent="0.2">
      <c r="A22" s="1"/>
      <c r="B22" s="2" t="s">
        <v>17</v>
      </c>
      <c r="C22" s="17">
        <f>-12*PMT($C$12/12,360,$C$11*$C$6*$C$7)</f>
        <v>1510826.1823641807</v>
      </c>
      <c r="D22" s="17">
        <f>-12*PMT($C$12/12,360,$C$11*$C$6*$C$7)</f>
        <v>1510826.1823641807</v>
      </c>
      <c r="E22" s="17">
        <f>-12*PMT($C$12/12,360,$C$11*$C$6*$C$7)</f>
        <v>1510826.1823641807</v>
      </c>
      <c r="F22" s="17">
        <f>-12*PMT($C$12/12,360,$C$11*$C$6*$C$7)</f>
        <v>1510826.1823641807</v>
      </c>
      <c r="G22" s="17">
        <f>-12*PMT($C$12/12,360,$C$11*$C$6*$C$7)</f>
        <v>1510826.1823641807</v>
      </c>
    </row>
    <row r="23" spans="1:7" x14ac:dyDescent="0.2">
      <c r="A23" s="1"/>
      <c r="B23" s="2" t="s">
        <v>18</v>
      </c>
      <c r="C23" s="17">
        <f>C21-C22</f>
        <v>433173.81763581932</v>
      </c>
      <c r="D23" s="17">
        <f>D21-D22</f>
        <v>632973.81763581932</v>
      </c>
      <c r="E23" s="17">
        <f>E21-E22</f>
        <v>847353.81763581978</v>
      </c>
      <c r="F23" s="17">
        <f>F21-F22</f>
        <v>-3664923.0373641825</v>
      </c>
      <c r="G23" s="17">
        <f>G21-G22</f>
        <v>1473548.6176358196</v>
      </c>
    </row>
    <row r="24" spans="1:7" x14ac:dyDescent="0.2">
      <c r="A24" s="1"/>
      <c r="B24" s="2" t="s">
        <v>19</v>
      </c>
      <c r="C24" s="17">
        <f>SLN($C$6*$C$7,0,$C$13)</f>
        <v>720000</v>
      </c>
      <c r="D24" s="17">
        <f>SLN($C$6*$C$7,0,$C$13)</f>
        <v>720000</v>
      </c>
      <c r="E24" s="17">
        <f>SLN($C$6*$C$7,0,$C$13)</f>
        <v>720000</v>
      </c>
      <c r="F24" s="17">
        <f>SLN($C$6*$C$7,0,$C$13)</f>
        <v>720000</v>
      </c>
      <c r="G24" s="17">
        <f>SLN($C$6*$C$7,0,$C$13)</f>
        <v>720000</v>
      </c>
    </row>
    <row r="25" spans="1:7" x14ac:dyDescent="0.2">
      <c r="A25" s="1"/>
      <c r="B25" s="2" t="s">
        <v>20</v>
      </c>
      <c r="C25" s="17">
        <f>C23-C24</f>
        <v>-286826.18236418068</v>
      </c>
      <c r="D25" s="17">
        <f>D23-D24</f>
        <v>-87026.182364180684</v>
      </c>
      <c r="E25" s="17">
        <f>E23-E24</f>
        <v>127353.81763581978</v>
      </c>
      <c r="F25" s="17">
        <f>F23-F24</f>
        <v>-4384923.037364183</v>
      </c>
      <c r="G25" s="17">
        <f>G23-G24</f>
        <v>753548.6176358196</v>
      </c>
    </row>
    <row r="26" spans="1:7" x14ac:dyDescent="0.2">
      <c r="A26" s="1"/>
      <c r="B26" s="2" t="s">
        <v>21</v>
      </c>
      <c r="C26" s="17">
        <f>$C$14*C25</f>
        <v>-97520.902003821437</v>
      </c>
      <c r="D26" s="17">
        <f>$C$14*D25</f>
        <v>-29588.902003821433</v>
      </c>
      <c r="E26" s="17">
        <f>$C$14*E25</f>
        <v>43300.297996178728</v>
      </c>
      <c r="F26" s="17">
        <f>$C$14*F25</f>
        <v>-1490873.8327038223</v>
      </c>
      <c r="G26" s="17">
        <f>$C$14*G25</f>
        <v>256206.5299961787</v>
      </c>
    </row>
    <row r="27" spans="1:7" x14ac:dyDescent="0.2">
      <c r="A27" s="1"/>
      <c r="B27" s="2" t="s">
        <v>22</v>
      </c>
      <c r="C27" s="17">
        <f>C23-C26</f>
        <v>530694.71963964077</v>
      </c>
      <c r="D27" s="17">
        <f>D23-D26</f>
        <v>662562.71963964077</v>
      </c>
      <c r="E27" s="17">
        <f>E23-E26</f>
        <v>804053.51963964105</v>
      </c>
      <c r="F27" s="17">
        <f>F23-F26</f>
        <v>-2174049.2046603602</v>
      </c>
      <c r="G27" s="17">
        <f>G23-G256</f>
        <v>1473548.6176358196</v>
      </c>
    </row>
    <row r="28" spans="1:7" x14ac:dyDescent="0.2">
      <c r="A28" s="1"/>
      <c r="B28" s="2"/>
      <c r="C28" s="2"/>
      <c r="D28" s="2"/>
      <c r="E28" s="2"/>
      <c r="F28" s="2"/>
      <c r="G28" s="2"/>
    </row>
    <row r="29" spans="1:7" x14ac:dyDescent="0.2">
      <c r="A29" s="1" t="s">
        <v>23</v>
      </c>
      <c r="B29" s="17">
        <f>NPV(C14,C27:G27)-(1-C11)*C6*C7</f>
        <v>-1394022.1524664396</v>
      </c>
      <c r="C29" s="2"/>
      <c r="D29" s="2"/>
      <c r="E29" s="2"/>
      <c r="F29" s="2"/>
      <c r="G29" s="2"/>
    </row>
  </sheetData>
  <phoneticPr fontId="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Dartmouth College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Steve.Powell</dc:creator>
  <cp:lastModifiedBy>Baker, Kenneth R.</cp:lastModifiedBy>
  <dcterms:created xsi:type="dcterms:W3CDTF">2004-09-23T12:54:13Z</dcterms:created>
  <dcterms:modified xsi:type="dcterms:W3CDTF">2010-10-14T13:31:47Z</dcterms:modified>
</cp:coreProperties>
</file>