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745" windowHeight="7665" tabRatio="398"/>
  </bookViews>
  <sheets>
    <sheet name="Model" sheetId="1" r:id="rId1"/>
    <sheet name="Market Share Projections" sheetId="5" r:id="rId2"/>
    <sheet name="Market Data" sheetId="3" r:id="rId3"/>
    <sheet name="Price Data" sheetId="2" r:id="rId4"/>
  </sheets>
  <calcPr calcId="144525"/>
</workbook>
</file>

<file path=xl/calcChain.xml><?xml version="1.0" encoding="utf-8"?>
<calcChain xmlns="http://schemas.openxmlformats.org/spreadsheetml/2006/main">
  <c r="D43" i="1" l="1"/>
  <c r="C45" i="1"/>
  <c r="C85" i="1"/>
  <c r="C59" i="1"/>
  <c r="C68" i="1"/>
  <c r="D68" i="1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K2" i="2"/>
  <c r="C51" i="1"/>
  <c r="C54" i="1"/>
  <c r="B31" i="3"/>
  <c r="C41" i="1"/>
  <c r="C81" i="1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D31" i="3"/>
  <c r="C43" i="1"/>
  <c r="C83" i="1"/>
  <c r="D30" i="3"/>
  <c r="F13" i="3"/>
  <c r="F14" i="3"/>
  <c r="F15" i="3"/>
  <c r="F16" i="3"/>
  <c r="F12" i="3"/>
  <c r="C31" i="3"/>
  <c r="C42" i="1"/>
  <c r="C82" i="1"/>
  <c r="C27" i="3"/>
  <c r="C34" i="3"/>
  <c r="D42" i="1"/>
  <c r="D27" i="3"/>
  <c r="D34" i="3"/>
  <c r="E31" i="3"/>
  <c r="C44" i="1"/>
  <c r="C84" i="1"/>
  <c r="E27" i="3"/>
  <c r="E34" i="3"/>
  <c r="D44" i="1"/>
  <c r="F34" i="3"/>
  <c r="D45" i="1"/>
  <c r="B27" i="3"/>
  <c r="B34" i="3"/>
  <c r="D41" i="1"/>
  <c r="C28" i="3"/>
  <c r="D28" i="3"/>
  <c r="E28" i="3"/>
  <c r="C29" i="3"/>
  <c r="D29" i="3"/>
  <c r="E29" i="3"/>
  <c r="C30" i="3"/>
  <c r="E30" i="3"/>
  <c r="B28" i="3"/>
  <c r="G28" i="3"/>
  <c r="B29" i="3"/>
  <c r="B30" i="3"/>
  <c r="D2" i="3"/>
  <c r="G27" i="3"/>
  <c r="G30" i="3"/>
  <c r="G31" i="3"/>
  <c r="C56" i="1"/>
  <c r="C57" i="1"/>
  <c r="B81" i="1"/>
  <c r="B82" i="1"/>
  <c r="B83" i="1"/>
  <c r="B84" i="1"/>
  <c r="B102" i="1"/>
  <c r="B85" i="1"/>
  <c r="B90" i="1"/>
  <c r="B91" i="1"/>
  <c r="B92" i="1"/>
  <c r="B93" i="1"/>
  <c r="B94" i="1"/>
  <c r="B95" i="1"/>
  <c r="B99" i="1"/>
  <c r="B100" i="1"/>
  <c r="B108" i="1"/>
  <c r="B101" i="1"/>
  <c r="B103" i="1"/>
  <c r="B111" i="1"/>
  <c r="B104" i="1"/>
  <c r="B107" i="1"/>
  <c r="B109" i="1"/>
  <c r="B110" i="1"/>
  <c r="B112" i="1"/>
  <c r="E68" i="1"/>
  <c r="D73" i="1"/>
  <c r="D83" i="1"/>
  <c r="C86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C64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K3" i="2"/>
  <c r="K4" i="2"/>
  <c r="C50" i="1"/>
  <c r="C53" i="1"/>
  <c r="K5" i="2"/>
  <c r="C73" i="1"/>
  <c r="G29" i="3"/>
  <c r="G32" i="3"/>
  <c r="D84" i="1"/>
  <c r="D82" i="1"/>
  <c r="D81" i="1"/>
  <c r="D85" i="1"/>
  <c r="E83" i="1"/>
  <c r="E81" i="1"/>
  <c r="D86" i="1"/>
  <c r="D87" i="1"/>
  <c r="E85" i="1"/>
  <c r="E82" i="1"/>
  <c r="F68" i="1"/>
  <c r="E73" i="1"/>
  <c r="E84" i="1"/>
  <c r="D64" i="1"/>
  <c r="C69" i="1"/>
  <c r="C74" i="1"/>
  <c r="C70" i="1"/>
  <c r="C75" i="1"/>
  <c r="C78" i="1"/>
  <c r="F81" i="1"/>
  <c r="E86" i="1"/>
  <c r="E87" i="1"/>
  <c r="G68" i="1"/>
  <c r="F73" i="1"/>
  <c r="F84" i="1"/>
  <c r="F85" i="1"/>
  <c r="F82" i="1"/>
  <c r="E64" i="1"/>
  <c r="D69" i="1"/>
  <c r="F83" i="1"/>
  <c r="G84" i="1"/>
  <c r="D70" i="1"/>
  <c r="D75" i="1"/>
  <c r="D78" i="1"/>
  <c r="D74" i="1"/>
  <c r="G81" i="1"/>
  <c r="F86" i="1"/>
  <c r="F87" i="1"/>
  <c r="F64" i="1"/>
  <c r="E69" i="1"/>
  <c r="G85" i="1"/>
  <c r="H68" i="1"/>
  <c r="G73" i="1"/>
  <c r="C94" i="1"/>
  <c r="C103" i="1"/>
  <c r="C111" i="1"/>
  <c r="C91" i="1"/>
  <c r="C100" i="1"/>
  <c r="C108" i="1"/>
  <c r="C92" i="1"/>
  <c r="C101" i="1"/>
  <c r="C109" i="1"/>
  <c r="C93" i="1"/>
  <c r="C102" i="1"/>
  <c r="C110" i="1"/>
  <c r="C90" i="1"/>
  <c r="C99" i="1"/>
  <c r="C95" i="1"/>
  <c r="G83" i="1"/>
  <c r="G82" i="1"/>
  <c r="C104" i="1"/>
  <c r="C107" i="1"/>
  <c r="C112" i="1"/>
  <c r="H85" i="1"/>
  <c r="D91" i="1"/>
  <c r="D100" i="1"/>
  <c r="D108" i="1"/>
  <c r="D93" i="1"/>
  <c r="D102" i="1"/>
  <c r="D110" i="1"/>
  <c r="D94" i="1"/>
  <c r="D103" i="1"/>
  <c r="D111" i="1"/>
  <c r="D92" i="1"/>
  <c r="D101" i="1"/>
  <c r="D109" i="1"/>
  <c r="D90" i="1"/>
  <c r="H82" i="1"/>
  <c r="E70" i="1"/>
  <c r="E75" i="1"/>
  <c r="E78" i="1"/>
  <c r="E74" i="1"/>
  <c r="H81" i="1"/>
  <c r="G86" i="1"/>
  <c r="G87" i="1"/>
  <c r="H84" i="1"/>
  <c r="H83" i="1"/>
  <c r="I68" i="1"/>
  <c r="H73" i="1"/>
  <c r="G64" i="1"/>
  <c r="F69" i="1"/>
  <c r="H64" i="1"/>
  <c r="G69" i="1"/>
  <c r="I83" i="1"/>
  <c r="E90" i="1"/>
  <c r="E93" i="1"/>
  <c r="E102" i="1"/>
  <c r="E110" i="1"/>
  <c r="E94" i="1"/>
  <c r="E103" i="1"/>
  <c r="E111" i="1"/>
  <c r="E91" i="1"/>
  <c r="E100" i="1"/>
  <c r="E108" i="1"/>
  <c r="E92" i="1"/>
  <c r="E101" i="1"/>
  <c r="E109" i="1"/>
  <c r="I84" i="1"/>
  <c r="I81" i="1"/>
  <c r="H86" i="1"/>
  <c r="H87" i="1"/>
  <c r="I85" i="1"/>
  <c r="J68" i="1"/>
  <c r="I73" i="1"/>
  <c r="I82" i="1"/>
  <c r="F74" i="1"/>
  <c r="F70" i="1"/>
  <c r="F75" i="1"/>
  <c r="F78" i="1"/>
  <c r="D99" i="1"/>
  <c r="D95" i="1"/>
  <c r="C115" i="1"/>
  <c r="C116" i="1"/>
  <c r="F93" i="1"/>
  <c r="F102" i="1"/>
  <c r="F110" i="1"/>
  <c r="F92" i="1"/>
  <c r="F101" i="1"/>
  <c r="F109" i="1"/>
  <c r="F94" i="1"/>
  <c r="F103" i="1"/>
  <c r="F111" i="1"/>
  <c r="F91" i="1"/>
  <c r="F100" i="1"/>
  <c r="F108" i="1"/>
  <c r="F90" i="1"/>
  <c r="D104" i="1"/>
  <c r="D107" i="1"/>
  <c r="D112" i="1"/>
  <c r="J81" i="1"/>
  <c r="I86" i="1"/>
  <c r="I87" i="1"/>
  <c r="J82" i="1"/>
  <c r="J85" i="1"/>
  <c r="J84" i="1"/>
  <c r="J83" i="1"/>
  <c r="C117" i="1"/>
  <c r="C120" i="1"/>
  <c r="C119" i="1"/>
  <c r="C118" i="1"/>
  <c r="G70" i="1"/>
  <c r="G75" i="1"/>
  <c r="G78" i="1"/>
  <c r="G74" i="1"/>
  <c r="K68" i="1"/>
  <c r="J73" i="1"/>
  <c r="E99" i="1"/>
  <c r="E95" i="1"/>
  <c r="I64" i="1"/>
  <c r="H69" i="1"/>
  <c r="C121" i="1"/>
  <c r="C122" i="1"/>
  <c r="E104" i="1"/>
  <c r="E107" i="1"/>
  <c r="E112" i="1"/>
  <c r="K84" i="1"/>
  <c r="K81" i="1"/>
  <c r="J86" i="1"/>
  <c r="J87" i="1"/>
  <c r="H70" i="1"/>
  <c r="H75" i="1"/>
  <c r="H78" i="1"/>
  <c r="H74" i="1"/>
  <c r="K82" i="1"/>
  <c r="J64" i="1"/>
  <c r="I69" i="1"/>
  <c r="L68" i="1"/>
  <c r="K73" i="1"/>
  <c r="K85" i="1"/>
  <c r="D115" i="1"/>
  <c r="D116" i="1"/>
  <c r="G92" i="1"/>
  <c r="G101" i="1"/>
  <c r="G109" i="1"/>
  <c r="G93" i="1"/>
  <c r="G102" i="1"/>
  <c r="G110" i="1"/>
  <c r="G91" i="1"/>
  <c r="G100" i="1"/>
  <c r="G108" i="1"/>
  <c r="G94" i="1"/>
  <c r="G103" i="1"/>
  <c r="G111" i="1"/>
  <c r="G90" i="1"/>
  <c r="K83" i="1"/>
  <c r="F99" i="1"/>
  <c r="F95" i="1"/>
  <c r="I70" i="1"/>
  <c r="I75" i="1"/>
  <c r="I78" i="1"/>
  <c r="I74" i="1"/>
  <c r="G99" i="1"/>
  <c r="G95" i="1"/>
  <c r="H90" i="1"/>
  <c r="H93" i="1"/>
  <c r="H102" i="1"/>
  <c r="H110" i="1"/>
  <c r="H92" i="1"/>
  <c r="H101" i="1"/>
  <c r="H109" i="1"/>
  <c r="H94" i="1"/>
  <c r="H103" i="1"/>
  <c r="H111" i="1"/>
  <c r="H91" i="1"/>
  <c r="H100" i="1"/>
  <c r="H108" i="1"/>
  <c r="L84" i="1"/>
  <c r="L83" i="1"/>
  <c r="L85" i="1"/>
  <c r="J69" i="1"/>
  <c r="K64" i="1"/>
  <c r="L81" i="1"/>
  <c r="K86" i="1"/>
  <c r="K87" i="1"/>
  <c r="E115" i="1"/>
  <c r="E116" i="1"/>
  <c r="F104" i="1"/>
  <c r="F107" i="1"/>
  <c r="F112" i="1"/>
  <c r="L82" i="1"/>
  <c r="D117" i="1"/>
  <c r="D118" i="1"/>
  <c r="D120" i="1"/>
  <c r="D119" i="1"/>
  <c r="M68" i="1"/>
  <c r="L73" i="1"/>
  <c r="D121" i="1"/>
  <c r="D122" i="1"/>
  <c r="J74" i="1"/>
  <c r="J70" i="1"/>
  <c r="J75" i="1"/>
  <c r="J78" i="1"/>
  <c r="M83" i="1"/>
  <c r="M82" i="1"/>
  <c r="M81" i="1"/>
  <c r="L86" i="1"/>
  <c r="L87" i="1"/>
  <c r="M85" i="1"/>
  <c r="M84" i="1"/>
  <c r="E117" i="1"/>
  <c r="E120" i="1"/>
  <c r="E118" i="1"/>
  <c r="E119" i="1"/>
  <c r="K69" i="1"/>
  <c r="L64" i="1"/>
  <c r="H99" i="1"/>
  <c r="H95" i="1"/>
  <c r="I90" i="1"/>
  <c r="I94" i="1"/>
  <c r="I103" i="1"/>
  <c r="I111" i="1"/>
  <c r="I93" i="1"/>
  <c r="I102" i="1"/>
  <c r="I110" i="1"/>
  <c r="I92" i="1"/>
  <c r="I101" i="1"/>
  <c r="I109" i="1"/>
  <c r="I91" i="1"/>
  <c r="I100" i="1"/>
  <c r="I108" i="1"/>
  <c r="N68" i="1"/>
  <c r="M73" i="1"/>
  <c r="F115" i="1"/>
  <c r="F116" i="1"/>
  <c r="G104" i="1"/>
  <c r="G107" i="1"/>
  <c r="G112" i="1"/>
  <c r="E121" i="1"/>
  <c r="E122" i="1"/>
  <c r="G115" i="1"/>
  <c r="G116" i="1"/>
  <c r="N73" i="1"/>
  <c r="O68" i="1"/>
  <c r="M64" i="1"/>
  <c r="L69" i="1"/>
  <c r="N83" i="1"/>
  <c r="I99" i="1"/>
  <c r="I95" i="1"/>
  <c r="K74" i="1"/>
  <c r="K70" i="1"/>
  <c r="K75" i="1"/>
  <c r="K78" i="1"/>
  <c r="N85" i="1"/>
  <c r="N82" i="1"/>
  <c r="F117" i="1"/>
  <c r="F118" i="1"/>
  <c r="F119" i="1"/>
  <c r="F120" i="1"/>
  <c r="N84" i="1"/>
  <c r="J93" i="1"/>
  <c r="J102" i="1"/>
  <c r="J110" i="1"/>
  <c r="J91" i="1"/>
  <c r="J100" i="1"/>
  <c r="J108" i="1"/>
  <c r="J92" i="1"/>
  <c r="J101" i="1"/>
  <c r="J109" i="1"/>
  <c r="J90" i="1"/>
  <c r="J94" i="1"/>
  <c r="J103" i="1"/>
  <c r="J111" i="1"/>
  <c r="H104" i="1"/>
  <c r="H107" i="1"/>
  <c r="H112" i="1"/>
  <c r="N81" i="1"/>
  <c r="M86" i="1"/>
  <c r="M87" i="1"/>
  <c r="H115" i="1"/>
  <c r="H116" i="1"/>
  <c r="F121" i="1"/>
  <c r="F122" i="1"/>
  <c r="O82" i="1"/>
  <c r="I104" i="1"/>
  <c r="I107" i="1"/>
  <c r="I112" i="1"/>
  <c r="M69" i="1"/>
  <c r="N64" i="1"/>
  <c r="G117" i="1"/>
  <c r="G120" i="1"/>
  <c r="G118" i="1"/>
  <c r="G119" i="1"/>
  <c r="O81" i="1"/>
  <c r="N86" i="1"/>
  <c r="N87" i="1"/>
  <c r="K93" i="1"/>
  <c r="K102" i="1"/>
  <c r="K110" i="1"/>
  <c r="K94" i="1"/>
  <c r="K103" i="1"/>
  <c r="K111" i="1"/>
  <c r="K90" i="1"/>
  <c r="K92" i="1"/>
  <c r="K101" i="1"/>
  <c r="K109" i="1"/>
  <c r="K91" i="1"/>
  <c r="K100" i="1"/>
  <c r="K108" i="1"/>
  <c r="P68" i="1"/>
  <c r="O73" i="1"/>
  <c r="J99" i="1"/>
  <c r="J95" i="1"/>
  <c r="O83" i="1"/>
  <c r="O84" i="1"/>
  <c r="O85" i="1"/>
  <c r="L74" i="1"/>
  <c r="L70" i="1"/>
  <c r="L75" i="1"/>
  <c r="L78" i="1"/>
  <c r="G121" i="1"/>
  <c r="G122" i="1"/>
  <c r="P85" i="1"/>
  <c r="K99" i="1"/>
  <c r="K95" i="1"/>
  <c r="P81" i="1"/>
  <c r="O86" i="1"/>
  <c r="O87" i="1"/>
  <c r="P83" i="1"/>
  <c r="Q68" i="1"/>
  <c r="P73" i="1"/>
  <c r="I115" i="1"/>
  <c r="I116" i="1"/>
  <c r="L92" i="1"/>
  <c r="L101" i="1"/>
  <c r="L109" i="1"/>
  <c r="L93" i="1"/>
  <c r="L102" i="1"/>
  <c r="L110" i="1"/>
  <c r="L91" i="1"/>
  <c r="L100" i="1"/>
  <c r="L108" i="1"/>
  <c r="L90" i="1"/>
  <c r="L94" i="1"/>
  <c r="L103" i="1"/>
  <c r="L111" i="1"/>
  <c r="N69" i="1"/>
  <c r="O64" i="1"/>
  <c r="P84" i="1"/>
  <c r="J104" i="1"/>
  <c r="J107" i="1"/>
  <c r="J112" i="1"/>
  <c r="M74" i="1"/>
  <c r="M70" i="1"/>
  <c r="M75" i="1"/>
  <c r="M78" i="1"/>
  <c r="P82" i="1"/>
  <c r="H117" i="1"/>
  <c r="H118" i="1"/>
  <c r="H119" i="1"/>
  <c r="H120" i="1"/>
  <c r="H121" i="1"/>
  <c r="H122" i="1"/>
  <c r="L99" i="1"/>
  <c r="L95" i="1"/>
  <c r="Q83" i="1"/>
  <c r="Q85" i="1"/>
  <c r="Q82" i="1"/>
  <c r="O69" i="1"/>
  <c r="P64" i="1"/>
  <c r="I117" i="1"/>
  <c r="I118" i="1"/>
  <c r="I119" i="1"/>
  <c r="I120" i="1"/>
  <c r="Q81" i="1"/>
  <c r="P86" i="1"/>
  <c r="P87" i="1"/>
  <c r="M94" i="1"/>
  <c r="M103" i="1"/>
  <c r="M111" i="1"/>
  <c r="M93" i="1"/>
  <c r="M102" i="1"/>
  <c r="M110" i="1"/>
  <c r="M90" i="1"/>
  <c r="M92" i="1"/>
  <c r="M101" i="1"/>
  <c r="M109" i="1"/>
  <c r="M91" i="1"/>
  <c r="M100" i="1"/>
  <c r="M108" i="1"/>
  <c r="J115" i="1"/>
  <c r="J116" i="1"/>
  <c r="N74" i="1"/>
  <c r="N70" i="1"/>
  <c r="N75" i="1"/>
  <c r="N78" i="1"/>
  <c r="Q84" i="1"/>
  <c r="R68" i="1"/>
  <c r="R73" i="1"/>
  <c r="Q73" i="1"/>
  <c r="K104" i="1"/>
  <c r="K107" i="1"/>
  <c r="K112" i="1"/>
  <c r="I121" i="1"/>
  <c r="I122" i="1"/>
  <c r="Q64" i="1"/>
  <c r="P69" i="1"/>
  <c r="R84" i="1"/>
  <c r="O74" i="1"/>
  <c r="O70" i="1"/>
  <c r="O75" i="1"/>
  <c r="O78" i="1"/>
  <c r="R85" i="1"/>
  <c r="L104" i="1"/>
  <c r="L107" i="1"/>
  <c r="L112" i="1"/>
  <c r="K115" i="1"/>
  <c r="K116" i="1"/>
  <c r="M99" i="1"/>
  <c r="M95" i="1"/>
  <c r="R82" i="1"/>
  <c r="N91" i="1"/>
  <c r="N100" i="1"/>
  <c r="N108" i="1"/>
  <c r="N93" i="1"/>
  <c r="N102" i="1"/>
  <c r="N110" i="1"/>
  <c r="N90" i="1"/>
  <c r="N94" i="1"/>
  <c r="N103" i="1"/>
  <c r="N111" i="1"/>
  <c r="N92" i="1"/>
  <c r="N101" i="1"/>
  <c r="N109" i="1"/>
  <c r="J117" i="1"/>
  <c r="J118" i="1"/>
  <c r="J119" i="1"/>
  <c r="J120" i="1"/>
  <c r="R81" i="1"/>
  <c r="Q86" i="1"/>
  <c r="Q87" i="1"/>
  <c r="R83" i="1"/>
  <c r="J121" i="1"/>
  <c r="J122" i="1"/>
  <c r="M104" i="1"/>
  <c r="M107" i="1"/>
  <c r="M112" i="1"/>
  <c r="L115" i="1"/>
  <c r="L116" i="1"/>
  <c r="P74" i="1"/>
  <c r="P70" i="1"/>
  <c r="P75" i="1"/>
  <c r="P78" i="1"/>
  <c r="R64" i="1"/>
  <c r="R69" i="1"/>
  <c r="Q69" i="1"/>
  <c r="R86" i="1"/>
  <c r="R87" i="1"/>
  <c r="N99" i="1"/>
  <c r="N95" i="1"/>
  <c r="K118" i="1"/>
  <c r="K117" i="1"/>
  <c r="K120" i="1"/>
  <c r="K119" i="1"/>
  <c r="O94" i="1"/>
  <c r="O103" i="1"/>
  <c r="O111" i="1"/>
  <c r="O92" i="1"/>
  <c r="O101" i="1"/>
  <c r="O109" i="1"/>
  <c r="O90" i="1"/>
  <c r="O93" i="1"/>
  <c r="O102" i="1"/>
  <c r="O110" i="1"/>
  <c r="O91" i="1"/>
  <c r="O100" i="1"/>
  <c r="O108" i="1"/>
  <c r="K121" i="1"/>
  <c r="K122" i="1"/>
  <c r="N104" i="1"/>
  <c r="N107" i="1"/>
  <c r="N112" i="1"/>
  <c r="R74" i="1"/>
  <c r="R70" i="1"/>
  <c r="R75" i="1"/>
  <c r="R78" i="1"/>
  <c r="M115" i="1"/>
  <c r="M116" i="1"/>
  <c r="O99" i="1"/>
  <c r="O95" i="1"/>
  <c r="P91" i="1"/>
  <c r="P100" i="1"/>
  <c r="P108" i="1"/>
  <c r="P92" i="1"/>
  <c r="P101" i="1"/>
  <c r="P109" i="1"/>
  <c r="P90" i="1"/>
  <c r="P93" i="1"/>
  <c r="P102" i="1"/>
  <c r="P110" i="1"/>
  <c r="P94" i="1"/>
  <c r="P103" i="1"/>
  <c r="P111" i="1"/>
  <c r="Q74" i="1"/>
  <c r="Q70" i="1"/>
  <c r="Q75" i="1"/>
  <c r="Q78" i="1"/>
  <c r="L119" i="1"/>
  <c r="L118" i="1"/>
  <c r="L117" i="1"/>
  <c r="L120" i="1"/>
  <c r="L121" i="1"/>
  <c r="L122" i="1"/>
  <c r="Q93" i="1"/>
  <c r="Q102" i="1"/>
  <c r="Q110" i="1"/>
  <c r="Q90" i="1"/>
  <c r="Q92" i="1"/>
  <c r="Q101" i="1"/>
  <c r="Q109" i="1"/>
  <c r="Q94" i="1"/>
  <c r="Q103" i="1"/>
  <c r="Q111" i="1"/>
  <c r="Q91" i="1"/>
  <c r="Q100" i="1"/>
  <c r="Q108" i="1"/>
  <c r="N115" i="1"/>
  <c r="N116" i="1"/>
  <c r="R92" i="1"/>
  <c r="R101" i="1"/>
  <c r="R109" i="1"/>
  <c r="R91" i="1"/>
  <c r="R100" i="1"/>
  <c r="R108" i="1"/>
  <c r="R90" i="1"/>
  <c r="R93" i="1"/>
  <c r="R102" i="1"/>
  <c r="R110" i="1"/>
  <c r="R94" i="1"/>
  <c r="R103" i="1"/>
  <c r="R111" i="1"/>
  <c r="M118" i="1"/>
  <c r="M119" i="1"/>
  <c r="M117" i="1"/>
  <c r="M120" i="1"/>
  <c r="P99" i="1"/>
  <c r="P95" i="1"/>
  <c r="O104" i="1"/>
  <c r="O107" i="1"/>
  <c r="O112" i="1"/>
  <c r="M121" i="1"/>
  <c r="M122" i="1"/>
  <c r="R95" i="1"/>
  <c r="R99" i="1"/>
  <c r="N119" i="1"/>
  <c r="N120" i="1"/>
  <c r="N117" i="1"/>
  <c r="N118" i="1"/>
  <c r="Q99" i="1"/>
  <c r="Q95" i="1"/>
  <c r="P104" i="1"/>
  <c r="P107" i="1"/>
  <c r="P112" i="1"/>
  <c r="O115" i="1"/>
  <c r="O116" i="1"/>
  <c r="N121" i="1"/>
  <c r="N122" i="1"/>
  <c r="R107" i="1"/>
  <c r="R112" i="1"/>
  <c r="R104" i="1"/>
  <c r="P115" i="1"/>
  <c r="P116" i="1"/>
  <c r="O117" i="1"/>
  <c r="O120" i="1"/>
  <c r="O118" i="1"/>
  <c r="O119" i="1"/>
  <c r="Q104" i="1"/>
  <c r="Q107" i="1"/>
  <c r="Q112" i="1"/>
  <c r="O121" i="1"/>
  <c r="O122" i="1"/>
  <c r="R115" i="1"/>
  <c r="R116" i="1"/>
  <c r="Q115" i="1"/>
  <c r="Q116" i="1"/>
  <c r="P117" i="1"/>
  <c r="P118" i="1"/>
  <c r="P119" i="1"/>
  <c r="P120" i="1"/>
  <c r="R118" i="1"/>
  <c r="R120" i="1"/>
  <c r="R117" i="1"/>
  <c r="R119" i="1"/>
  <c r="P121" i="1"/>
  <c r="P122" i="1"/>
  <c r="Q118" i="1"/>
  <c r="Q119" i="1"/>
  <c r="Q117" i="1"/>
  <c r="Q120" i="1"/>
  <c r="Q121" i="1"/>
  <c r="Q122" i="1"/>
  <c r="C10" i="1"/>
  <c r="R121" i="1"/>
  <c r="R122" i="1"/>
</calcChain>
</file>

<file path=xl/comments1.xml><?xml version="1.0" encoding="utf-8"?>
<comments xmlns="http://schemas.openxmlformats.org/spreadsheetml/2006/main">
  <authors>
    <author>Steve.Powell</author>
  </authors>
  <commentList>
    <comment ref="C14" authorId="0">
      <text>
        <r>
          <rPr>
            <b/>
            <sz val="8"/>
            <color indexed="81"/>
            <rFont val="Tahoma"/>
          </rPr>
          <t>Note:
This cell is a pull-down list, in which the user enters either "High" or "Low."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<sst xmlns="http://schemas.openxmlformats.org/spreadsheetml/2006/main" count="648" uniqueCount="261">
  <si>
    <t>Coppertone</t>
  </si>
  <si>
    <t>Australia</t>
  </si>
  <si>
    <t>ounces</t>
  </si>
  <si>
    <t>Retailer Gross Margin (est.)</t>
  </si>
  <si>
    <t>Distributor Gross Margin</t>
  </si>
  <si>
    <t>Manufacturer Gross Margin</t>
  </si>
  <si>
    <t>Annual Inflation</t>
  </si>
  <si>
    <t>Total Market</t>
  </si>
  <si>
    <t>Ounces</t>
  </si>
  <si>
    <t>SPF</t>
  </si>
  <si>
    <t>Blue Lizard</t>
  </si>
  <si>
    <t>Sea &amp; Ski</t>
  </si>
  <si>
    <t>Manufacturer</t>
  </si>
  <si>
    <t>Product</t>
  </si>
  <si>
    <t>Price</t>
  </si>
  <si>
    <t>Water Babies</t>
  </si>
  <si>
    <t>Shade</t>
  </si>
  <si>
    <t>Sport</t>
  </si>
  <si>
    <t>Regular</t>
  </si>
  <si>
    <t>Oil Free Face</t>
  </si>
  <si>
    <t>Dry Oil Tanning</t>
  </si>
  <si>
    <t>Dry  Oil Tanning</t>
  </si>
  <si>
    <t>Spectra 3</t>
  </si>
  <si>
    <t>Spectra 4</t>
  </si>
  <si>
    <t>Kids</t>
  </si>
  <si>
    <t>UVA/UVB Protection</t>
  </si>
  <si>
    <t>Sunblock Spray</t>
  </si>
  <si>
    <t>Sunblock Lotion</t>
  </si>
  <si>
    <t>Sport Gel</t>
  </si>
  <si>
    <t xml:space="preserve">Oil Free   </t>
  </si>
  <si>
    <t>Oil Free</t>
  </si>
  <si>
    <t>Endless Summer</t>
  </si>
  <si>
    <t>Banana Boat</t>
  </si>
  <si>
    <t>Dark Tan</t>
  </si>
  <si>
    <t>Dark Tan Spray</t>
  </si>
  <si>
    <t>Protective Tanning Oil</t>
  </si>
  <si>
    <t>Kids Spray</t>
  </si>
  <si>
    <t>Active Sport</t>
  </si>
  <si>
    <t>Quick Dry Sport</t>
  </si>
  <si>
    <t>Surf</t>
  </si>
  <si>
    <t>Suntanical</t>
  </si>
  <si>
    <t>Ultra</t>
  </si>
  <si>
    <t>Water Proof w/ Aloe &amp; E</t>
  </si>
  <si>
    <t>Baby Magic</t>
  </si>
  <si>
    <t>Baby Magic Spray</t>
  </si>
  <si>
    <t>Advanced Sun Protection</t>
  </si>
  <si>
    <t>Facial Care</t>
  </si>
  <si>
    <t>Kids Quickblock Spray</t>
  </si>
  <si>
    <t>Sport Quickblock Spray</t>
  </si>
  <si>
    <t xml:space="preserve">Baby Magic  </t>
  </si>
  <si>
    <t>Bain de Soleil</t>
  </si>
  <si>
    <t>Mega Tan</t>
  </si>
  <si>
    <t>Orange Gelee</t>
  </si>
  <si>
    <t>Oil Fee</t>
  </si>
  <si>
    <t>Face</t>
  </si>
  <si>
    <t>Bull Frog</t>
  </si>
  <si>
    <t>Sport Spray</t>
  </si>
  <si>
    <t>Quick Gel</t>
  </si>
  <si>
    <t>Superblock</t>
  </si>
  <si>
    <t>Superblock Spray</t>
  </si>
  <si>
    <t>California Baby</t>
  </si>
  <si>
    <t>H20 Resist, Hypo-Allerg</t>
  </si>
  <si>
    <t>Clinique</t>
  </si>
  <si>
    <t>Super City</t>
  </si>
  <si>
    <t>UV Response Face</t>
  </si>
  <si>
    <t>UV Response Face Cream</t>
  </si>
  <si>
    <t>UV Response Body</t>
  </si>
  <si>
    <t>Body Spray</t>
  </si>
  <si>
    <t>Hawaiian Tropic</t>
  </si>
  <si>
    <t>Protective Tanning Dry Oil</t>
  </si>
  <si>
    <t>Carrot Tanning Lotion</t>
  </si>
  <si>
    <t>Tanning Gelee</t>
  </si>
  <si>
    <t>Protective Tanning Lotion</t>
  </si>
  <si>
    <t>Ozone Sport</t>
  </si>
  <si>
    <t>Sunblock 15</t>
  </si>
  <si>
    <t>Sunblock 30</t>
  </si>
  <si>
    <t>Kids Splash</t>
  </si>
  <si>
    <t>Barbie Sunblock</t>
  </si>
  <si>
    <t>Baby Faces</t>
  </si>
  <si>
    <t>Sunblock 45</t>
  </si>
  <si>
    <t>Jason Natural Cosmetics</t>
  </si>
  <si>
    <t>Sunbrellas Face</t>
  </si>
  <si>
    <t>Sunbrellas Total</t>
  </si>
  <si>
    <t>Goodbye Bugs</t>
  </si>
  <si>
    <t>Sunbrellas Goodbye Bugs</t>
  </si>
  <si>
    <t>Sunbrellas Sun Care Family</t>
  </si>
  <si>
    <t>Sunbrellas Kid</t>
  </si>
  <si>
    <t>Sunbrellas Active</t>
  </si>
  <si>
    <t>Kiss My Face</t>
  </si>
  <si>
    <t>Non Chemical</t>
  </si>
  <si>
    <t>Spray</t>
  </si>
  <si>
    <t>Face Factor</t>
  </si>
  <si>
    <t>Hot Spots</t>
  </si>
  <si>
    <t>Sunblock</t>
  </si>
  <si>
    <t>Cell Mate</t>
  </si>
  <si>
    <t>M.D. Forte</t>
  </si>
  <si>
    <t>Total Daily</t>
  </si>
  <si>
    <t>Sun Protector</t>
  </si>
  <si>
    <t>Aftercare</t>
  </si>
  <si>
    <t>Mustela</t>
  </si>
  <si>
    <t>Bebe Moderate</t>
  </si>
  <si>
    <t>Bebe High Protection</t>
  </si>
  <si>
    <t>Neutrogena</t>
  </si>
  <si>
    <t>Lotion</t>
  </si>
  <si>
    <t>Sensative</t>
  </si>
  <si>
    <t>Oil Free UVA/UVB</t>
  </si>
  <si>
    <t>Ultra Sheer</t>
  </si>
  <si>
    <t>Active Breathable</t>
  </si>
  <si>
    <t>OBAGI</t>
  </si>
  <si>
    <t>Nu-derm Healthy Skin</t>
  </si>
  <si>
    <t>Nu-derm sunblock</t>
  </si>
  <si>
    <t>Panama Jack</t>
  </si>
  <si>
    <t>Surf N Sport Zinc</t>
  </si>
  <si>
    <t>Surf N Sport Sunblock</t>
  </si>
  <si>
    <t>Oil</t>
  </si>
  <si>
    <t>Surf N Sport</t>
  </si>
  <si>
    <t>PCA Skin</t>
  </si>
  <si>
    <t>Protecting Hydrator</t>
  </si>
  <si>
    <t>Hydrator Plus</t>
  </si>
  <si>
    <t>philosophy</t>
  </si>
  <si>
    <t>shelter sunscreen</t>
  </si>
  <si>
    <t>time on your hands am</t>
  </si>
  <si>
    <t>Physicians Formula Sun Shield</t>
  </si>
  <si>
    <t>Sensative Skin</t>
  </si>
  <si>
    <t>Sunless Tanning</t>
  </si>
  <si>
    <t>ProCyte</t>
  </si>
  <si>
    <t>Ti-Silc</t>
  </si>
  <si>
    <t>Rite Aid</t>
  </si>
  <si>
    <t>Sunscreen</t>
  </si>
  <si>
    <t>Baby Sunscreen</t>
  </si>
  <si>
    <t>Safe Sea</t>
  </si>
  <si>
    <t>Sunblock + Jellyfish</t>
  </si>
  <si>
    <t>Sunblock Jellyfish</t>
  </si>
  <si>
    <t>Dart Tanning Oil</t>
  </si>
  <si>
    <t>All Day Kid</t>
  </si>
  <si>
    <t>All Day Sport</t>
  </si>
  <si>
    <t xml:space="preserve">All Day Sport </t>
  </si>
  <si>
    <t>SkinCeuticals</t>
  </si>
  <si>
    <t>Daily Sun Defense</t>
  </si>
  <si>
    <t>Ultimate UV</t>
  </si>
  <si>
    <t>South Beach Sun</t>
  </si>
  <si>
    <t>Extreme Zinc</t>
  </si>
  <si>
    <t>Sunscreen &amp; Tanner</t>
  </si>
  <si>
    <t>Fallene</t>
  </si>
  <si>
    <t>Tinted Cover-Up</t>
  </si>
  <si>
    <t>Cotz Waterproof</t>
  </si>
  <si>
    <t>Clear Sunblock</t>
  </si>
  <si>
    <t>Cellex-C</t>
  </si>
  <si>
    <t>Sun Care Sunscreen</t>
  </si>
  <si>
    <t>Alba</t>
  </si>
  <si>
    <t>Organic Lavender</t>
  </si>
  <si>
    <t>Full Spectrum</t>
  </si>
  <si>
    <t xml:space="preserve">Green </t>
  </si>
  <si>
    <t>Fragrance</t>
  </si>
  <si>
    <t>Price per Ounce</t>
  </si>
  <si>
    <t>Banaboat</t>
  </si>
  <si>
    <t>Market Share</t>
  </si>
  <si>
    <t>2003 Sales</t>
  </si>
  <si>
    <t>Market Size</t>
  </si>
  <si>
    <t>175 direct sales personel, independent food brokers, &amp; exclusive distributors</t>
  </si>
  <si>
    <t>Mass Merchandizers</t>
  </si>
  <si>
    <t>Supermarkets</t>
  </si>
  <si>
    <t>Drug Stores</t>
  </si>
  <si>
    <t>Specialty</t>
  </si>
  <si>
    <t>High or Low End</t>
  </si>
  <si>
    <t>Low</t>
  </si>
  <si>
    <t>High</t>
  </si>
  <si>
    <t>High End Averge</t>
  </si>
  <si>
    <t>Low End Average</t>
  </si>
  <si>
    <t>High End Std. Dev</t>
  </si>
  <si>
    <t>Low End Std. Dev</t>
  </si>
  <si>
    <t>Assumptions</t>
  </si>
  <si>
    <t>Gross Margins of Retailers, Distributors, &amp; Manufacturers estimated</t>
  </si>
  <si>
    <t>Percent Cost for Manufactures estimated</t>
  </si>
  <si>
    <t>Projected Market Growth established through use of Euromonitor estimates</t>
  </si>
  <si>
    <t>Growth Rate</t>
  </si>
  <si>
    <t>France</t>
  </si>
  <si>
    <t>U.K.</t>
  </si>
  <si>
    <t>Germany</t>
  </si>
  <si>
    <t>Germany (Euro)</t>
  </si>
  <si>
    <t xml:space="preserve">Market Sizes </t>
  </si>
  <si>
    <t>U.K. (lbs)</t>
  </si>
  <si>
    <t>exchange rate (U.S. / x)</t>
  </si>
  <si>
    <t>Market Size in US $ mil</t>
  </si>
  <si>
    <t>U.S. ($ mil)</t>
  </si>
  <si>
    <t>U.S.</t>
  </si>
  <si>
    <t>Total</t>
  </si>
  <si>
    <t>Objective</t>
  </si>
  <si>
    <t>Decision Variables</t>
  </si>
  <si>
    <t>Parameters</t>
  </si>
  <si>
    <t>Choose High or Low End Analysis</t>
  </si>
  <si>
    <t>Calculations</t>
  </si>
  <si>
    <t xml:space="preserve">U.S. Market </t>
  </si>
  <si>
    <t>France Market</t>
  </si>
  <si>
    <t>Germany Market</t>
  </si>
  <si>
    <t>U.K. Market</t>
  </si>
  <si>
    <t>Australia Market</t>
  </si>
  <si>
    <t>Average Size of High End Bottle</t>
  </si>
  <si>
    <t>Average Size of Low End Bottle</t>
  </si>
  <si>
    <t>Estimated Annual Manufacturing Cost Decrease</t>
  </si>
  <si>
    <t>Annual Growth Rate</t>
  </si>
  <si>
    <t>High End Market Share</t>
  </si>
  <si>
    <t>Low End Market Share</t>
  </si>
  <si>
    <t>Packaging</t>
  </si>
  <si>
    <t>Labor</t>
  </si>
  <si>
    <t>Overhead</t>
  </si>
  <si>
    <t>Average Manufacturer Low End Cost (per ounce)</t>
  </si>
  <si>
    <t>Average Manufacturer High End Cost (per ounce)</t>
  </si>
  <si>
    <t>Total Cost</t>
  </si>
  <si>
    <t>Competitive Cost</t>
  </si>
  <si>
    <t>Bin</t>
  </si>
  <si>
    <t>More</t>
  </si>
  <si>
    <t>Frequency</t>
  </si>
  <si>
    <t>Cumulative %</t>
  </si>
  <si>
    <t>High End Market</t>
  </si>
  <si>
    <t>Revenue</t>
  </si>
  <si>
    <t>Net Income</t>
  </si>
  <si>
    <t>Manufacturing Cost</t>
  </si>
  <si>
    <t>SG&amp;A Cost</t>
  </si>
  <si>
    <t>Low End</t>
  </si>
  <si>
    <t>Discount Rate</t>
  </si>
  <si>
    <t>Depreciation</t>
  </si>
  <si>
    <t>Depreciation (% Revenue)</t>
  </si>
  <si>
    <t>Debt Payments</t>
  </si>
  <si>
    <t>Debt Payment (% Revenue)</t>
  </si>
  <si>
    <t>Taxes</t>
  </si>
  <si>
    <t>Profit</t>
  </si>
  <si>
    <t>Tax</t>
  </si>
  <si>
    <t>Financial Analysis</t>
  </si>
  <si>
    <t>Model</t>
  </si>
  <si>
    <t>($ mil)</t>
  </si>
  <si>
    <t>Raw Materials (% Total Cost)</t>
  </si>
  <si>
    <t>Packaging (% Total Cost)</t>
  </si>
  <si>
    <t>Labor (% Total Cost)</t>
  </si>
  <si>
    <t>Overhead (Total Cost)</t>
  </si>
  <si>
    <t>France (Euro)</t>
  </si>
  <si>
    <t>Australia (Aus $)</t>
  </si>
  <si>
    <t>CAGR</t>
  </si>
  <si>
    <t>Market Sizes established through use of Market Data from 2002 Euromonitor reports &amp; Global Cosmetic Industry Report (Aus)</t>
  </si>
  <si>
    <t>% Raw Material X in Formulation</t>
  </si>
  <si>
    <t>Average Production Cost per 25 ml Raw Material X (LANL)</t>
  </si>
  <si>
    <t>Raw Material X % of Raw Material</t>
  </si>
  <si>
    <t>Raw Material X Cost per Ounce</t>
  </si>
  <si>
    <t>Raw Material (excluding Raw Material X)</t>
  </si>
  <si>
    <t>Raw Material X Manufacturing Cost (% Raw Material X per ounce)</t>
  </si>
  <si>
    <t>Raw Material X Market Size (mil fluid ounces) - High OR Low End</t>
  </si>
  <si>
    <t>Price Points for PRODUCT established through average of over 170 products</t>
  </si>
  <si>
    <t>Price Point can be toggled to value either High End or Low End PRODUCTs</t>
  </si>
  <si>
    <t>NPV Raw Material X PRODUCT (Net Income)</t>
  </si>
  <si>
    <t>Raw Material X PRODUCT SG&amp;A Cost (% Revenue)</t>
  </si>
  <si>
    <t>Price of Low End PRODUCT (1 ounce)</t>
  </si>
  <si>
    <t>Price of High End PRODUCT (1 ounce)</t>
  </si>
  <si>
    <t>Manufacturing Costs Raw Material X PRODUCT - High OR Low End(per ounce)</t>
  </si>
  <si>
    <t>Total Cost - No Inflation - (Used in Raw Material X Market Share of Total PRODUCT Market)</t>
  </si>
  <si>
    <t>Raw Material X PRODUCT Price per Ounce</t>
  </si>
  <si>
    <t>Raw Material X PRODUCT Price per Ounce - No Inflation - (Used in Raw Material X MS of Total PRODUCT Market)</t>
  </si>
  <si>
    <t>Raw Material X PRODUCT Market Share (based on price data)</t>
  </si>
  <si>
    <t>Raw Material X Market Share of Total PRODUCT Market</t>
  </si>
  <si>
    <t xml:space="preserve">Total PRODUCT Market Size - High AND Low End ($ mil) </t>
  </si>
  <si>
    <t>Total Raw Material X PRODUCT Market Size - High OR Low End ($mil)</t>
  </si>
  <si>
    <t>Raw Material X PRODUCT Market Size (mil fluid ounces) - High OR Low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</si>
</sst>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7" formatCode="_(* #,##0.0_);_(* \(#,##0.0\);_(* &quot;-&quot;??_);_(@_)"/>
    <numFmt numFmtId="168" formatCode="_(* #,##0_);_(* \(#,##0\);_(* &quot;-&quot;??_);_(@_)"/>
    <numFmt numFmtId="169" formatCode="_(* #,##0.000_);_(* \(#,##0.000\);_(* &quot;-&quot;??_);_(@_)"/>
    <numFmt numFmtId="178" formatCode="0.0%"/>
    <numFmt numFmtId="179" formatCode="0.0"/>
    <numFmt numFmtId="180" formatCode=".00%"/>
    <numFmt numFmtId="203" formatCode="_(&quot;$&quot;* #,##0.00000_);_(&quot;$&quot;* \(#,##0.00000\);_(&quot;$&quot;* &quot;-&quot;??_);_(@_)"/>
    <numFmt numFmtId="207" formatCode="_(&quot;$&quot;* #,##0.000000000_);_(&quot;$&quot;* \(#,##0.000000000\);_(&quot;$&quot;* &quot;-&quot;??_);_(@_)"/>
  </numFmts>
  <fonts count="8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i/>
      <sz val="10"/>
      <name val="Arial"/>
    </font>
    <font>
      <b/>
      <sz val="10"/>
      <color indexed="10"/>
      <name val="Arial"/>
      <family val="2"/>
    </font>
    <font>
      <sz val="8"/>
      <color indexed="81"/>
      <name val="Tahoma"/>
    </font>
    <font>
      <b/>
      <sz val="8"/>
      <color indexed="81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39"/>
      </right>
      <top style="medium">
        <color indexed="39"/>
      </top>
      <bottom style="medium">
        <color indexed="3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39"/>
      </left>
      <right/>
      <top style="medium">
        <color indexed="39"/>
      </top>
      <bottom style="medium">
        <color indexed="3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44" fontId="0" fillId="0" borderId="0" xfId="2" applyFont="1"/>
    <xf numFmtId="44" fontId="0" fillId="0" borderId="0" xfId="0" applyNumberFormat="1"/>
    <xf numFmtId="9" fontId="0" fillId="0" borderId="0" xfId="0" applyNumberFormat="1"/>
    <xf numFmtId="43" fontId="0" fillId="0" borderId="0" xfId="1" applyFont="1"/>
    <xf numFmtId="9" fontId="0" fillId="0" borderId="0" xfId="2" applyNumberFormat="1" applyFont="1"/>
    <xf numFmtId="165" fontId="0" fillId="0" borderId="0" xfId="2" applyNumberFormat="1" applyFont="1"/>
    <xf numFmtId="9" fontId="0" fillId="0" borderId="0" xfId="3" applyFont="1"/>
    <xf numFmtId="0" fontId="0" fillId="0" borderId="0" xfId="0" applyAlignment="1">
      <alignment horizontal="center"/>
    </xf>
    <xf numFmtId="44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4" fontId="0" fillId="0" borderId="0" xfId="0" applyNumberFormat="1" applyAlignment="1">
      <alignment horizontal="center"/>
    </xf>
    <xf numFmtId="0" fontId="3" fillId="0" borderId="0" xfId="0" applyFo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67" fontId="0" fillId="0" borderId="0" xfId="1" applyNumberFormat="1" applyFont="1" applyBorder="1"/>
    <xf numFmtId="0" fontId="0" fillId="0" borderId="0" xfId="0" applyBorder="1"/>
    <xf numFmtId="0" fontId="0" fillId="0" borderId="6" xfId="0" applyBorder="1"/>
    <xf numFmtId="2" fontId="0" fillId="0" borderId="0" xfId="0" applyNumberFormat="1" applyBorder="1"/>
    <xf numFmtId="164" fontId="0" fillId="0" borderId="0" xfId="2" applyNumberFormat="1" applyFont="1" applyBorder="1"/>
    <xf numFmtId="164" fontId="0" fillId="0" borderId="6" xfId="2" applyNumberFormat="1" applyFont="1" applyBorder="1"/>
    <xf numFmtId="0" fontId="0" fillId="0" borderId="7" xfId="0" applyBorder="1"/>
    <xf numFmtId="10" fontId="0" fillId="0" borderId="8" xfId="1" applyNumberFormat="1" applyFont="1" applyBorder="1"/>
    <xf numFmtId="0" fontId="0" fillId="0" borderId="9" xfId="0" applyBorder="1"/>
    <xf numFmtId="0" fontId="0" fillId="0" borderId="2" xfId="0" applyBorder="1"/>
    <xf numFmtId="0" fontId="0" fillId="0" borderId="8" xfId="0" applyBorder="1"/>
    <xf numFmtId="10" fontId="0" fillId="0" borderId="0" xfId="0" applyNumberFormat="1" applyAlignment="1">
      <alignment horizontal="center"/>
    </xf>
    <xf numFmtId="43" fontId="0" fillId="0" borderId="0" xfId="0" applyNumberFormat="1"/>
    <xf numFmtId="169" fontId="0" fillId="0" borderId="0" xfId="1" applyNumberFormat="1" applyFont="1"/>
    <xf numFmtId="0" fontId="0" fillId="0" borderId="0" xfId="0" applyFill="1" applyBorder="1" applyAlignment="1"/>
    <xf numFmtId="180" fontId="0" fillId="0" borderId="0" xfId="0" applyNumberFormat="1" applyFill="1" applyBorder="1" applyAlignment="1"/>
    <xf numFmtId="0" fontId="0" fillId="0" borderId="8" xfId="0" applyFill="1" applyBorder="1" applyAlignment="1"/>
    <xf numFmtId="180" fontId="0" fillId="0" borderId="8" xfId="0" applyNumberFormat="1" applyFill="1" applyBorder="1" applyAlignment="1"/>
    <xf numFmtId="0" fontId="4" fillId="0" borderId="10" xfId="0" applyFont="1" applyFill="1" applyBorder="1" applyAlignment="1">
      <alignment horizontal="center"/>
    </xf>
    <xf numFmtId="43" fontId="0" fillId="0" borderId="0" xfId="1" applyNumberFormat="1" applyFont="1"/>
    <xf numFmtId="2" fontId="0" fillId="0" borderId="0" xfId="0" applyNumberFormat="1"/>
    <xf numFmtId="2" fontId="0" fillId="0" borderId="0" xfId="0" applyNumberFormat="1" applyFill="1" applyBorder="1" applyAlignment="1"/>
    <xf numFmtId="2" fontId="0" fillId="0" borderId="8" xfId="0" applyNumberFormat="1" applyFill="1" applyBorder="1" applyAlignment="1"/>
    <xf numFmtId="8" fontId="0" fillId="2" borderId="11" xfId="0" applyNumberFormat="1" applyFill="1" applyBorder="1"/>
    <xf numFmtId="0" fontId="0" fillId="0" borderId="12" xfId="0" applyBorder="1" applyAlignment="1">
      <alignment horizontal="left"/>
    </xf>
    <xf numFmtId="44" fontId="0" fillId="0" borderId="0" xfId="0" applyNumberFormat="1" applyBorder="1"/>
    <xf numFmtId="44" fontId="0" fillId="0" borderId="13" xfId="0" applyNumberFormat="1" applyBorder="1"/>
    <xf numFmtId="0" fontId="0" fillId="0" borderId="12" xfId="0" applyBorder="1"/>
    <xf numFmtId="0" fontId="0" fillId="0" borderId="13" xfId="0" applyBorder="1"/>
    <xf numFmtId="10" fontId="0" fillId="0" borderId="0" xfId="3" applyNumberFormat="1" applyFont="1" applyBorder="1"/>
    <xf numFmtId="10" fontId="0" fillId="0" borderId="13" xfId="3" applyNumberFormat="1" applyFont="1" applyBorder="1"/>
    <xf numFmtId="165" fontId="0" fillId="0" borderId="0" xfId="2" applyNumberFormat="1" applyFont="1" applyBorder="1"/>
    <xf numFmtId="165" fontId="0" fillId="0" borderId="13" xfId="2" applyNumberFormat="1" applyFont="1" applyBorder="1"/>
    <xf numFmtId="165" fontId="0" fillId="0" borderId="0" xfId="0" applyNumberFormat="1" applyBorder="1"/>
    <xf numFmtId="165" fontId="0" fillId="0" borderId="13" xfId="0" applyNumberFormat="1" applyBorder="1"/>
    <xf numFmtId="43" fontId="0" fillId="0" borderId="0" xfId="0" applyNumberFormat="1" applyBorder="1"/>
    <xf numFmtId="178" fontId="0" fillId="0" borderId="0" xfId="3" applyNumberFormat="1" applyFont="1" applyBorder="1"/>
    <xf numFmtId="178" fontId="0" fillId="0" borderId="13" xfId="3" applyNumberFormat="1" applyFont="1" applyBorder="1"/>
    <xf numFmtId="44" fontId="0" fillId="0" borderId="0" xfId="2" applyNumberFormat="1" applyFont="1" applyBorder="1"/>
    <xf numFmtId="44" fontId="0" fillId="0" borderId="13" xfId="2" applyNumberFormat="1" applyFont="1" applyBorder="1"/>
    <xf numFmtId="43" fontId="0" fillId="0" borderId="0" xfId="1" applyFont="1" applyBorder="1"/>
    <xf numFmtId="43" fontId="0" fillId="0" borderId="13" xfId="1" applyFont="1" applyBorder="1"/>
    <xf numFmtId="168" fontId="0" fillId="0" borderId="0" xfId="0" applyNumberFormat="1" applyBorder="1"/>
    <xf numFmtId="168" fontId="0" fillId="0" borderId="13" xfId="0" applyNumberFormat="1" applyBorder="1"/>
    <xf numFmtId="43" fontId="0" fillId="0" borderId="13" xfId="0" applyNumberFormat="1" applyBorder="1"/>
    <xf numFmtId="0" fontId="0" fillId="0" borderId="14" xfId="0" applyBorder="1"/>
    <xf numFmtId="44" fontId="0" fillId="0" borderId="15" xfId="0" applyNumberFormat="1" applyBorder="1"/>
    <xf numFmtId="44" fontId="0" fillId="0" borderId="16" xfId="0" applyNumberFormat="1" applyBorder="1"/>
    <xf numFmtId="0" fontId="5" fillId="0" borderId="12" xfId="0" applyFont="1" applyBorder="1"/>
    <xf numFmtId="0" fontId="5" fillId="0" borderId="12" xfId="0" applyFont="1" applyBorder="1" applyAlignment="1">
      <alignment horizontal="left"/>
    </xf>
    <xf numFmtId="0" fontId="0" fillId="3" borderId="17" xfId="0" applyFill="1" applyBorder="1"/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0" xfId="0" applyFont="1" applyFill="1"/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2" fontId="0" fillId="0" borderId="5" xfId="0" applyNumberFormat="1" applyFill="1" applyBorder="1" applyAlignment="1"/>
    <xf numFmtId="180" fontId="0" fillId="0" borderId="6" xfId="0" applyNumberFormat="1" applyFill="1" applyBorder="1" applyAlignment="1"/>
    <xf numFmtId="0" fontId="0" fillId="0" borderId="7" xfId="0" applyFill="1" applyBorder="1" applyAlignment="1"/>
    <xf numFmtId="180" fontId="0" fillId="0" borderId="9" xfId="0" applyNumberFormat="1" applyFill="1" applyBorder="1" applyAlignment="1"/>
    <xf numFmtId="0" fontId="0" fillId="4" borderId="0" xfId="0" applyFill="1"/>
    <xf numFmtId="9" fontId="0" fillId="4" borderId="0" xfId="0" applyNumberFormat="1" applyFill="1" applyAlignment="1">
      <alignment horizontal="left"/>
    </xf>
    <xf numFmtId="6" fontId="0" fillId="4" borderId="0" xfId="0" applyNumberFormat="1" applyFill="1" applyAlignment="1">
      <alignment horizontal="left"/>
    </xf>
    <xf numFmtId="15" fontId="0" fillId="0" borderId="5" xfId="0" applyNumberFormat="1" applyBorder="1"/>
    <xf numFmtId="2" fontId="0" fillId="0" borderId="0" xfId="0" applyNumberFormat="1" applyFill="1" applyBorder="1"/>
    <xf numFmtId="179" fontId="0" fillId="0" borderId="0" xfId="0" applyNumberFormat="1" applyBorder="1"/>
    <xf numFmtId="10" fontId="0" fillId="0" borderId="0" xfId="0" applyNumberFormat="1"/>
    <xf numFmtId="0" fontId="0" fillId="0" borderId="0" xfId="0" applyFill="1" applyBorder="1"/>
    <xf numFmtId="44" fontId="0" fillId="0" borderId="0" xfId="2" applyNumberFormat="1" applyFont="1"/>
    <xf numFmtId="203" fontId="0" fillId="0" borderId="0" xfId="0" applyNumberFormat="1"/>
    <xf numFmtId="207" fontId="0" fillId="0" borderId="0" xfId="0" applyNumberFormat="1"/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1" fillId="0" borderId="0" xfId="0" applyFont="1"/>
    <xf numFmtId="0" fontId="1" fillId="0" borderId="25" xfId="0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T132"/>
  <sheetViews>
    <sheetView tabSelected="1" zoomScale="85" workbookViewId="0">
      <selection activeCell="C10" sqref="C10"/>
    </sheetView>
  </sheetViews>
  <sheetFormatPr defaultRowHeight="12.75" x14ac:dyDescent="0.2"/>
  <cols>
    <col min="1" max="1" width="4.5703125" customWidth="1"/>
    <col min="2" max="2" width="42.140625" customWidth="1"/>
    <col min="3" max="3" width="14.28515625" bestFit="1" customWidth="1"/>
    <col min="4" max="4" width="18.42578125" customWidth="1"/>
    <col min="5" max="5" width="14.28515625" bestFit="1" customWidth="1"/>
    <col min="6" max="6" width="10.5703125" customWidth="1"/>
    <col min="7" max="7" width="12.28515625" customWidth="1"/>
    <col min="8" max="16" width="10.5703125" bestFit="1" customWidth="1"/>
    <col min="17" max="17" width="10.85546875" bestFit="1" customWidth="1"/>
    <col min="18" max="19" width="10.5703125" bestFit="1" customWidth="1"/>
  </cols>
  <sheetData>
    <row r="1" spans="1:4" x14ac:dyDescent="0.2">
      <c r="A1" s="71" t="s">
        <v>171</v>
      </c>
    </row>
    <row r="2" spans="1:4" x14ac:dyDescent="0.2">
      <c r="B2" t="s">
        <v>246</v>
      </c>
    </row>
    <row r="3" spans="1:4" x14ac:dyDescent="0.2">
      <c r="B3" t="s">
        <v>247</v>
      </c>
    </row>
    <row r="4" spans="1:4" x14ac:dyDescent="0.2">
      <c r="B4" t="s">
        <v>238</v>
      </c>
    </row>
    <row r="5" spans="1:4" x14ac:dyDescent="0.2">
      <c r="B5" t="s">
        <v>172</v>
      </c>
    </row>
    <row r="6" spans="1:4" x14ac:dyDescent="0.2">
      <c r="B6" t="s">
        <v>173</v>
      </c>
    </row>
    <row r="7" spans="1:4" x14ac:dyDescent="0.2">
      <c r="B7" t="s">
        <v>174</v>
      </c>
    </row>
    <row r="9" spans="1:4" ht="13.5" thickBot="1" x14ac:dyDescent="0.25">
      <c r="A9" s="71" t="s">
        <v>187</v>
      </c>
      <c r="B9" s="92"/>
    </row>
    <row r="10" spans="1:4" ht="13.5" thickBot="1" x14ac:dyDescent="0.25">
      <c r="A10" s="12"/>
      <c r="B10" s="93" t="s">
        <v>248</v>
      </c>
      <c r="C10" s="41">
        <f>NPV(C23,C122:Q122)</f>
        <v>367.58797510428985</v>
      </c>
      <c r="D10" t="s">
        <v>230</v>
      </c>
    </row>
    <row r="11" spans="1:4" x14ac:dyDescent="0.2">
      <c r="A11" s="12"/>
      <c r="B11" s="92"/>
    </row>
    <row r="12" spans="1:4" x14ac:dyDescent="0.2">
      <c r="B12" s="92"/>
    </row>
    <row r="13" spans="1:4" x14ac:dyDescent="0.2">
      <c r="A13" s="71" t="s">
        <v>188</v>
      </c>
      <c r="B13" s="92"/>
    </row>
    <row r="14" spans="1:4" x14ac:dyDescent="0.2">
      <c r="B14" s="92" t="s">
        <v>190</v>
      </c>
      <c r="C14" s="78" t="s">
        <v>166</v>
      </c>
    </row>
    <row r="15" spans="1:4" hidden="1" x14ac:dyDescent="0.2">
      <c r="B15" s="92"/>
      <c r="C15" s="78" t="s">
        <v>166</v>
      </c>
    </row>
    <row r="16" spans="1:4" hidden="1" x14ac:dyDescent="0.2">
      <c r="B16" s="92"/>
      <c r="C16" s="78" t="s">
        <v>165</v>
      </c>
    </row>
    <row r="17" spans="1:3" x14ac:dyDescent="0.2">
      <c r="B17" s="92" t="s">
        <v>239</v>
      </c>
      <c r="C17" s="79">
        <v>0.1</v>
      </c>
    </row>
    <row r="18" spans="1:3" x14ac:dyDescent="0.2">
      <c r="B18" s="92" t="s">
        <v>240</v>
      </c>
      <c r="C18" s="80">
        <v>100</v>
      </c>
    </row>
    <row r="19" spans="1:3" x14ac:dyDescent="0.2">
      <c r="B19" s="92" t="s">
        <v>199</v>
      </c>
      <c r="C19" s="79">
        <v>0.2</v>
      </c>
    </row>
    <row r="20" spans="1:3" x14ac:dyDescent="0.2">
      <c r="B20" s="92" t="s">
        <v>249</v>
      </c>
      <c r="C20" s="79">
        <v>0.2</v>
      </c>
    </row>
    <row r="21" spans="1:3" x14ac:dyDescent="0.2">
      <c r="B21" s="92" t="s">
        <v>241</v>
      </c>
      <c r="C21" s="79">
        <v>0.25</v>
      </c>
    </row>
    <row r="22" spans="1:3" x14ac:dyDescent="0.2">
      <c r="B22" s="92" t="s">
        <v>220</v>
      </c>
      <c r="C22" s="79">
        <v>0.1</v>
      </c>
    </row>
    <row r="23" spans="1:3" x14ac:dyDescent="0.2">
      <c r="B23" s="92" t="s">
        <v>222</v>
      </c>
      <c r="C23" s="79">
        <v>0.05</v>
      </c>
    </row>
    <row r="24" spans="1:3" x14ac:dyDescent="0.2">
      <c r="B24" t="s">
        <v>224</v>
      </c>
      <c r="C24" s="79">
        <v>0</v>
      </c>
    </row>
    <row r="25" spans="1:3" x14ac:dyDescent="0.2">
      <c r="B25" t="s">
        <v>227</v>
      </c>
      <c r="C25" s="79">
        <v>0.34</v>
      </c>
    </row>
    <row r="27" spans="1:3" x14ac:dyDescent="0.2">
      <c r="A27" s="71" t="s">
        <v>189</v>
      </c>
    </row>
    <row r="28" spans="1:3" x14ac:dyDescent="0.2">
      <c r="B28" t="s">
        <v>3</v>
      </c>
      <c r="C28" s="3">
        <v>0.3</v>
      </c>
    </row>
    <row r="29" spans="1:3" x14ac:dyDescent="0.2">
      <c r="B29" t="s">
        <v>4</v>
      </c>
      <c r="C29" s="3">
        <v>0.3</v>
      </c>
    </row>
    <row r="30" spans="1:3" x14ac:dyDescent="0.2">
      <c r="B30" t="s">
        <v>5</v>
      </c>
      <c r="C30" s="3">
        <v>0.3</v>
      </c>
    </row>
    <row r="32" spans="1:3" x14ac:dyDescent="0.2">
      <c r="B32" t="s">
        <v>201</v>
      </c>
      <c r="C32" s="3">
        <v>0.2</v>
      </c>
    </row>
    <row r="33" spans="2:4" x14ac:dyDescent="0.2">
      <c r="B33" t="s">
        <v>202</v>
      </c>
      <c r="C33" s="3">
        <v>0.8</v>
      </c>
    </row>
    <row r="35" spans="2:4" x14ac:dyDescent="0.2">
      <c r="B35" t="s">
        <v>231</v>
      </c>
      <c r="C35" s="5">
        <v>0.4</v>
      </c>
    </row>
    <row r="36" spans="2:4" x14ac:dyDescent="0.2">
      <c r="B36" t="s">
        <v>232</v>
      </c>
      <c r="C36" s="5">
        <v>0.1</v>
      </c>
    </row>
    <row r="37" spans="2:4" x14ac:dyDescent="0.2">
      <c r="B37" t="s">
        <v>233</v>
      </c>
      <c r="C37" s="5">
        <v>0.1</v>
      </c>
    </row>
    <row r="38" spans="2:4" x14ac:dyDescent="0.2">
      <c r="B38" t="s">
        <v>234</v>
      </c>
      <c r="C38" s="5">
        <v>0.4</v>
      </c>
    </row>
    <row r="39" spans="2:4" x14ac:dyDescent="0.2">
      <c r="C39" s="5"/>
    </row>
    <row r="40" spans="2:4" x14ac:dyDescent="0.2">
      <c r="C40" s="4"/>
      <c r="D40" s="4" t="s">
        <v>200</v>
      </c>
    </row>
    <row r="41" spans="2:4" x14ac:dyDescent="0.2">
      <c r="B41" t="s">
        <v>192</v>
      </c>
      <c r="C41" s="1">
        <f>'Market Data'!B31</f>
        <v>1035.8</v>
      </c>
      <c r="D41" s="29">
        <f>'Market Data'!B34</f>
        <v>2.5460288192596048E-2</v>
      </c>
    </row>
    <row r="42" spans="2:4" x14ac:dyDescent="0.2">
      <c r="B42" t="s">
        <v>193</v>
      </c>
      <c r="C42" s="1">
        <f>'Market Data'!C31</f>
        <v>193.44351124356544</v>
      </c>
      <c r="D42" s="29">
        <f>'Market Data'!C34</f>
        <v>-4.6704806927131415E-3</v>
      </c>
    </row>
    <row r="43" spans="2:4" x14ac:dyDescent="0.2">
      <c r="B43" t="s">
        <v>195</v>
      </c>
      <c r="C43" s="1">
        <f>'Market Data'!D31</f>
        <v>258.38374321164633</v>
      </c>
      <c r="D43" s="29">
        <f>'Market Data'!D33</f>
        <v>0</v>
      </c>
    </row>
    <row r="44" spans="2:4" x14ac:dyDescent="0.2">
      <c r="B44" t="s">
        <v>194</v>
      </c>
      <c r="C44" s="1">
        <f>'Market Data'!E31</f>
        <v>133.20689966585388</v>
      </c>
      <c r="D44" s="29">
        <f>'Market Data'!E34</f>
        <v>-7.57398059990394E-2</v>
      </c>
    </row>
    <row r="45" spans="2:4" x14ac:dyDescent="0.2">
      <c r="B45" t="s">
        <v>196</v>
      </c>
      <c r="C45" s="1">
        <f>'Market Data'!F31</f>
        <v>69.257761732851961</v>
      </c>
      <c r="D45" s="29">
        <f>'Market Data'!F34</f>
        <v>0.12136910175118043</v>
      </c>
    </row>
    <row r="47" spans="2:4" x14ac:dyDescent="0.2">
      <c r="B47" t="s">
        <v>6</v>
      </c>
      <c r="C47" s="5">
        <v>0.02</v>
      </c>
    </row>
    <row r="49" spans="1:18" x14ac:dyDescent="0.2">
      <c r="A49" s="12" t="s">
        <v>191</v>
      </c>
    </row>
    <row r="50" spans="1:18" x14ac:dyDescent="0.2">
      <c r="B50" t="s">
        <v>250</v>
      </c>
      <c r="C50" s="2">
        <f>'Price Data'!K4</f>
        <v>1.6114991731720849</v>
      </c>
    </row>
    <row r="51" spans="1:18" x14ac:dyDescent="0.2">
      <c r="B51" t="s">
        <v>251</v>
      </c>
      <c r="C51" s="2">
        <f>'Price Data'!K2</f>
        <v>8.7641223606196217</v>
      </c>
    </row>
    <row r="53" spans="1:18" x14ac:dyDescent="0.2">
      <c r="B53" t="s">
        <v>206</v>
      </c>
      <c r="C53" s="86">
        <f>C50*(1-C28)*(1-C29)*(1-C30)</f>
        <v>0.55274421639802496</v>
      </c>
      <c r="E53" s="87"/>
    </row>
    <row r="54" spans="1:18" x14ac:dyDescent="0.2">
      <c r="B54" t="s">
        <v>207</v>
      </c>
      <c r="C54" s="1">
        <f>C51*(1-C28)*(1-C29)*(1-C30)</f>
        <v>3.0060939696925302</v>
      </c>
    </row>
    <row r="55" spans="1:18" x14ac:dyDescent="0.2">
      <c r="C55" s="1"/>
    </row>
    <row r="56" spans="1:18" x14ac:dyDescent="0.2">
      <c r="B56" t="s">
        <v>197</v>
      </c>
      <c r="C56" s="4">
        <f>AVERAGE('Price Data'!D2:D29)</f>
        <v>3.1142857142857148</v>
      </c>
      <c r="D56" s="4" t="s">
        <v>2</v>
      </c>
      <c r="E56" s="88"/>
    </row>
    <row r="57" spans="1:18" x14ac:dyDescent="0.2">
      <c r="B57" t="s">
        <v>198</v>
      </c>
      <c r="C57" s="4">
        <f>AVERAGE('Price Data'!D30:D172)</f>
        <v>5.742937062937064</v>
      </c>
      <c r="D57" s="4" t="s">
        <v>2</v>
      </c>
    </row>
    <row r="59" spans="1:18" x14ac:dyDescent="0.2">
      <c r="B59" t="s">
        <v>242</v>
      </c>
      <c r="C59" s="1">
        <f>C18/CONVERT(0.025,"l","oz")</f>
        <v>118.29411825</v>
      </c>
    </row>
    <row r="60" spans="1:18" x14ac:dyDescent="0.2">
      <c r="C60" s="1"/>
    </row>
    <row r="61" spans="1:18" x14ac:dyDescent="0.2">
      <c r="A61" s="12" t="s">
        <v>229</v>
      </c>
      <c r="C61" s="31"/>
    </row>
    <row r="62" spans="1:18" ht="13.5" thickBot="1" x14ac:dyDescent="0.25">
      <c r="B62" s="68"/>
      <c r="C62" s="69">
        <v>2005</v>
      </c>
      <c r="D62" s="69">
        <v>2006</v>
      </c>
      <c r="E62" s="69">
        <v>2007</v>
      </c>
      <c r="F62" s="69">
        <v>2008</v>
      </c>
      <c r="G62" s="69">
        <v>2009</v>
      </c>
      <c r="H62" s="69">
        <v>2010</v>
      </c>
      <c r="I62" s="69">
        <v>2011</v>
      </c>
      <c r="J62" s="69">
        <v>2012</v>
      </c>
      <c r="K62" s="69">
        <v>2013</v>
      </c>
      <c r="L62" s="69">
        <v>2014</v>
      </c>
      <c r="M62" s="69">
        <v>2015</v>
      </c>
      <c r="N62" s="69">
        <v>2016</v>
      </c>
      <c r="O62" s="69">
        <v>2017</v>
      </c>
      <c r="P62" s="69">
        <v>2018</v>
      </c>
      <c r="Q62" s="69">
        <v>2019</v>
      </c>
      <c r="R62" s="70">
        <v>2020</v>
      </c>
    </row>
    <row r="63" spans="1:18" ht="13.5" thickTop="1" x14ac:dyDescent="0.2">
      <c r="B63" s="66" t="s">
        <v>252</v>
      </c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1"/>
    </row>
    <row r="64" spans="1:18" x14ac:dyDescent="0.2">
      <c r="B64" s="42" t="s">
        <v>243</v>
      </c>
      <c r="C64" s="43">
        <f>IF($C$14="High",($C$54*C35),($C$53*C35))*(1-$C$21)</f>
        <v>0.90182819090775912</v>
      </c>
      <c r="D64" s="43">
        <f>C64*(1+$C$47)</f>
        <v>0.91986475472591434</v>
      </c>
      <c r="E64" s="43">
        <f t="shared" ref="E64:R64" si="0">D64*(1+$C$47)</f>
        <v>0.9382620498204326</v>
      </c>
      <c r="F64" s="43">
        <f t="shared" si="0"/>
        <v>0.95702729081684124</v>
      </c>
      <c r="G64" s="43">
        <f t="shared" si="0"/>
        <v>0.97616783663317808</v>
      </c>
      <c r="H64" s="43">
        <f t="shared" si="0"/>
        <v>0.99569119336584166</v>
      </c>
      <c r="I64" s="43">
        <f t="shared" si="0"/>
        <v>1.0156050172331585</v>
      </c>
      <c r="J64" s="43">
        <f t="shared" si="0"/>
        <v>1.0359171175778217</v>
      </c>
      <c r="K64" s="43">
        <f t="shared" si="0"/>
        <v>1.0566354599293781</v>
      </c>
      <c r="L64" s="43">
        <f t="shared" si="0"/>
        <v>1.0777681691279657</v>
      </c>
      <c r="M64" s="43">
        <f t="shared" si="0"/>
        <v>1.0993235325105251</v>
      </c>
      <c r="N64" s="43">
        <f t="shared" si="0"/>
        <v>1.1213100031607355</v>
      </c>
      <c r="O64" s="43">
        <f t="shared" si="0"/>
        <v>1.1437362032239502</v>
      </c>
      <c r="P64" s="43">
        <f t="shared" si="0"/>
        <v>1.1666109272884293</v>
      </c>
      <c r="Q64" s="43">
        <f t="shared" si="0"/>
        <v>1.1899431458341978</v>
      </c>
      <c r="R64" s="44">
        <f t="shared" si="0"/>
        <v>1.2137420087508817</v>
      </c>
    </row>
    <row r="65" spans="2:18" x14ac:dyDescent="0.2">
      <c r="B65" s="42" t="s">
        <v>203</v>
      </c>
      <c r="C65" s="43">
        <f>IF($C$14="High",($C$54*C36),($C$53*C36))</f>
        <v>0.30060939696925304</v>
      </c>
      <c r="D65" s="43">
        <f t="shared" ref="D65:R67" si="1">C65*(1+$C$47)</f>
        <v>0.30662158490863811</v>
      </c>
      <c r="E65" s="43">
        <f t="shared" si="1"/>
        <v>0.3127540166068109</v>
      </c>
      <c r="F65" s="43">
        <f t="shared" si="1"/>
        <v>0.31900909693894713</v>
      </c>
      <c r="G65" s="43">
        <f t="shared" si="1"/>
        <v>0.32538927887772606</v>
      </c>
      <c r="H65" s="43">
        <f t="shared" si="1"/>
        <v>0.33189706445528061</v>
      </c>
      <c r="I65" s="43">
        <f t="shared" si="1"/>
        <v>0.33853500574438622</v>
      </c>
      <c r="J65" s="43">
        <f t="shared" si="1"/>
        <v>0.34530570585927395</v>
      </c>
      <c r="K65" s="43">
        <f t="shared" si="1"/>
        <v>0.35221181997645945</v>
      </c>
      <c r="L65" s="43">
        <f t="shared" si="1"/>
        <v>0.35925605637598862</v>
      </c>
      <c r="M65" s="43">
        <f t="shared" si="1"/>
        <v>0.36644117750350841</v>
      </c>
      <c r="N65" s="43">
        <f t="shared" si="1"/>
        <v>0.3737700010535786</v>
      </c>
      <c r="O65" s="43">
        <f t="shared" si="1"/>
        <v>0.38124540107465016</v>
      </c>
      <c r="P65" s="43">
        <f t="shared" si="1"/>
        <v>0.38887030909614317</v>
      </c>
      <c r="Q65" s="43">
        <f t="shared" si="1"/>
        <v>0.39664771527806603</v>
      </c>
      <c r="R65" s="44">
        <f t="shared" si="1"/>
        <v>0.40458066958362737</v>
      </c>
    </row>
    <row r="66" spans="2:18" x14ac:dyDescent="0.2">
      <c r="B66" s="42" t="s">
        <v>204</v>
      </c>
      <c r="C66" s="43">
        <f>IF($C$14="High",($C$54*C37),($C$53*C37))</f>
        <v>0.30060939696925304</v>
      </c>
      <c r="D66" s="43">
        <f t="shared" si="1"/>
        <v>0.30662158490863811</v>
      </c>
      <c r="E66" s="43">
        <f t="shared" si="1"/>
        <v>0.3127540166068109</v>
      </c>
      <c r="F66" s="43">
        <f t="shared" si="1"/>
        <v>0.31900909693894713</v>
      </c>
      <c r="G66" s="43">
        <f t="shared" si="1"/>
        <v>0.32538927887772606</v>
      </c>
      <c r="H66" s="43">
        <f t="shared" si="1"/>
        <v>0.33189706445528061</v>
      </c>
      <c r="I66" s="43">
        <f t="shared" si="1"/>
        <v>0.33853500574438622</v>
      </c>
      <c r="J66" s="43">
        <f t="shared" si="1"/>
        <v>0.34530570585927395</v>
      </c>
      <c r="K66" s="43">
        <f t="shared" si="1"/>
        <v>0.35221181997645945</v>
      </c>
      <c r="L66" s="43">
        <f t="shared" si="1"/>
        <v>0.35925605637598862</v>
      </c>
      <c r="M66" s="43">
        <f t="shared" si="1"/>
        <v>0.36644117750350841</v>
      </c>
      <c r="N66" s="43">
        <f t="shared" si="1"/>
        <v>0.3737700010535786</v>
      </c>
      <c r="O66" s="43">
        <f t="shared" si="1"/>
        <v>0.38124540107465016</v>
      </c>
      <c r="P66" s="43">
        <f t="shared" si="1"/>
        <v>0.38887030909614317</v>
      </c>
      <c r="Q66" s="43">
        <f t="shared" si="1"/>
        <v>0.39664771527806603</v>
      </c>
      <c r="R66" s="44">
        <f t="shared" si="1"/>
        <v>0.40458066958362737</v>
      </c>
    </row>
    <row r="67" spans="2:18" x14ac:dyDescent="0.2">
      <c r="B67" s="42" t="s">
        <v>205</v>
      </c>
      <c r="C67" s="43">
        <f>IF($C$14="High",($C$54*C38),($C$53*C38))</f>
        <v>1.2024375878770122</v>
      </c>
      <c r="D67" s="43">
        <f t="shared" si="1"/>
        <v>1.2264863396345524</v>
      </c>
      <c r="E67" s="43">
        <f t="shared" ref="E67:J67" si="2">D67*(1+$C$47)</f>
        <v>1.2510160664272436</v>
      </c>
      <c r="F67" s="43">
        <f t="shared" si="2"/>
        <v>1.2760363877557885</v>
      </c>
      <c r="G67" s="43">
        <f t="shared" si="2"/>
        <v>1.3015571155109043</v>
      </c>
      <c r="H67" s="43">
        <f t="shared" si="2"/>
        <v>1.3275882578211224</v>
      </c>
      <c r="I67" s="43">
        <f t="shared" si="2"/>
        <v>1.3541400229775449</v>
      </c>
      <c r="J67" s="43">
        <f t="shared" si="2"/>
        <v>1.3812228234370958</v>
      </c>
      <c r="K67" s="43">
        <f>J67*(1.02)</f>
        <v>1.4088472799058378</v>
      </c>
      <c r="L67" s="43">
        <f t="shared" ref="L67:R67" si="3">K67*(1.02)</f>
        <v>1.4370242255039545</v>
      </c>
      <c r="M67" s="43">
        <f t="shared" si="3"/>
        <v>1.4657647100140336</v>
      </c>
      <c r="N67" s="43">
        <f t="shared" si="3"/>
        <v>1.4950800042143144</v>
      </c>
      <c r="O67" s="43">
        <f t="shared" si="3"/>
        <v>1.5249816042986006</v>
      </c>
      <c r="P67" s="43">
        <f t="shared" si="3"/>
        <v>1.5554812363845727</v>
      </c>
      <c r="Q67" s="43">
        <f t="shared" si="3"/>
        <v>1.5865908611122641</v>
      </c>
      <c r="R67" s="43">
        <f t="shared" si="3"/>
        <v>1.6183226783345095</v>
      </c>
    </row>
    <row r="68" spans="2:18" x14ac:dyDescent="0.2">
      <c r="B68" s="42" t="s">
        <v>244</v>
      </c>
      <c r="C68" s="43">
        <f>$C$17*$C$59</f>
        <v>11.829411825000001</v>
      </c>
      <c r="D68" s="43">
        <f>C68*(1+$C$47)*(1-$C$19)</f>
        <v>9.6528000492000015</v>
      </c>
      <c r="E68" s="43">
        <f t="shared" ref="E68:R68" si="4">D68*(1+$C$47)*(1-$C$19)</f>
        <v>7.8766848401472025</v>
      </c>
      <c r="F68" s="43">
        <f t="shared" si="4"/>
        <v>6.4273748295601187</v>
      </c>
      <c r="G68" s="43">
        <f t="shared" si="4"/>
        <v>5.2447378609210569</v>
      </c>
      <c r="H68" s="43">
        <f t="shared" si="4"/>
        <v>4.2797060945115826</v>
      </c>
      <c r="I68" s="43">
        <f t="shared" si="4"/>
        <v>3.4922401731214516</v>
      </c>
      <c r="J68" s="43">
        <f t="shared" si="4"/>
        <v>2.8496679812671051</v>
      </c>
      <c r="K68" s="43">
        <f t="shared" si="4"/>
        <v>2.3253290727139579</v>
      </c>
      <c r="L68" s="43">
        <f t="shared" si="4"/>
        <v>1.8974685233345898</v>
      </c>
      <c r="M68" s="43">
        <f t="shared" si="4"/>
        <v>1.5483343150410254</v>
      </c>
      <c r="N68" s="43">
        <f t="shared" si="4"/>
        <v>1.2634408010734768</v>
      </c>
      <c r="O68" s="43">
        <f t="shared" si="4"/>
        <v>1.0309676936759571</v>
      </c>
      <c r="P68" s="43">
        <f t="shared" si="4"/>
        <v>0.84126963803958099</v>
      </c>
      <c r="Q68" s="43">
        <f t="shared" si="4"/>
        <v>0.68647602464029811</v>
      </c>
      <c r="R68" s="44">
        <f t="shared" si="4"/>
        <v>0.56016443610648325</v>
      </c>
    </row>
    <row r="69" spans="2:18" x14ac:dyDescent="0.2">
      <c r="B69" s="42" t="s">
        <v>208</v>
      </c>
      <c r="C69" s="43">
        <f>SUM(C64:C68)</f>
        <v>14.534896397723278</v>
      </c>
      <c r="D69" s="43">
        <f t="shared" ref="D69:Q69" si="5">SUM(D64:D68)</f>
        <v>12.412394313377744</v>
      </c>
      <c r="E69" s="43">
        <f t="shared" si="5"/>
        <v>10.691470989608501</v>
      </c>
      <c r="F69" s="43">
        <f t="shared" si="5"/>
        <v>9.2984567020106432</v>
      </c>
      <c r="G69" s="43">
        <f t="shared" si="5"/>
        <v>8.1732413708205911</v>
      </c>
      <c r="H69" s="43">
        <f t="shared" si="5"/>
        <v>7.2667796746091078</v>
      </c>
      <c r="I69" s="43">
        <f t="shared" si="5"/>
        <v>6.5390552248209275</v>
      </c>
      <c r="J69" s="43">
        <f t="shared" si="5"/>
        <v>5.9574193340005701</v>
      </c>
      <c r="K69" s="43">
        <f t="shared" si="5"/>
        <v>5.4952354525020928</v>
      </c>
      <c r="L69" s="43">
        <f t="shared" si="5"/>
        <v>5.1307730307184869</v>
      </c>
      <c r="M69" s="43">
        <f t="shared" si="5"/>
        <v>4.8463049125726005</v>
      </c>
      <c r="N69" s="43">
        <f t="shared" si="5"/>
        <v>4.6273708105556839</v>
      </c>
      <c r="O69" s="43">
        <f t="shared" si="5"/>
        <v>4.4621763033478086</v>
      </c>
      <c r="P69" s="43">
        <f t="shared" si="5"/>
        <v>4.3411024199048693</v>
      </c>
      <c r="Q69" s="43">
        <f t="shared" si="5"/>
        <v>4.2563054621428922</v>
      </c>
      <c r="R69" s="44">
        <f>SUM(R64:R68)</f>
        <v>4.2013904623591287</v>
      </c>
    </row>
    <row r="70" spans="2:18" hidden="1" x14ac:dyDescent="0.2">
      <c r="B70" s="42" t="s">
        <v>253</v>
      </c>
      <c r="C70" s="43">
        <f>C69</f>
        <v>14.534896397723278</v>
      </c>
      <c r="D70" s="43">
        <f>D69/((1+$C$47)^(D62-$C$62))</f>
        <v>12.169014032723279</v>
      </c>
      <c r="E70" s="43">
        <f t="shared" ref="E70:Q70" si="6">E69/((1+$C$47)^(E62-$C$62))</f>
        <v>10.27630814072328</v>
      </c>
      <c r="F70" s="43">
        <f t="shared" si="6"/>
        <v>8.7621434271232825</v>
      </c>
      <c r="G70" s="43">
        <f t="shared" si="6"/>
        <v>7.5508116562432805</v>
      </c>
      <c r="H70" s="43">
        <f t="shared" si="6"/>
        <v>6.5817462395392798</v>
      </c>
      <c r="I70" s="43">
        <f t="shared" si="6"/>
        <v>5.8064939061760796</v>
      </c>
      <c r="J70" s="43">
        <f t="shared" si="6"/>
        <v>5.1862920394855205</v>
      </c>
      <c r="K70" s="43">
        <f t="shared" si="6"/>
        <v>4.690130546133072</v>
      </c>
      <c r="L70" s="43">
        <f t="shared" si="6"/>
        <v>4.2932013514511134</v>
      </c>
      <c r="M70" s="43">
        <f t="shared" si="6"/>
        <v>3.975657995705546</v>
      </c>
      <c r="N70" s="43">
        <f t="shared" si="6"/>
        <v>3.7216233111090933</v>
      </c>
      <c r="O70" s="43">
        <f t="shared" si="6"/>
        <v>3.5183955634319299</v>
      </c>
      <c r="P70" s="43">
        <f t="shared" si="6"/>
        <v>3.3558133652901998</v>
      </c>
      <c r="Q70" s="43">
        <f t="shared" si="6"/>
        <v>3.2257476067768152</v>
      </c>
      <c r="R70" s="44">
        <f>R69/((1+$C$47)^(R62-$C$62))</f>
        <v>3.1216949999661083</v>
      </c>
    </row>
    <row r="71" spans="2:18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</row>
    <row r="72" spans="2:18" x14ac:dyDescent="0.2">
      <c r="B72" s="42" t="s">
        <v>209</v>
      </c>
      <c r="C72" s="43">
        <f>IF($C$14="High",($C$54),($C$53))</f>
        <v>3.0060939696925302</v>
      </c>
      <c r="D72" s="43">
        <f>C72*(1+$C$47)</f>
        <v>3.0662158490863809</v>
      </c>
      <c r="E72" s="43">
        <f t="shared" ref="E72:R72" si="7">D72*(1+$C$47)</f>
        <v>3.1275401660681084</v>
      </c>
      <c r="F72" s="43">
        <f t="shared" si="7"/>
        <v>3.1900909693894706</v>
      </c>
      <c r="G72" s="43">
        <f t="shared" si="7"/>
        <v>3.25389278877726</v>
      </c>
      <c r="H72" s="43">
        <f t="shared" si="7"/>
        <v>3.3189706445528051</v>
      </c>
      <c r="I72" s="43">
        <f t="shared" si="7"/>
        <v>3.3853500574438611</v>
      </c>
      <c r="J72" s="43">
        <f t="shared" si="7"/>
        <v>3.4530570585927385</v>
      </c>
      <c r="K72" s="43">
        <f t="shared" si="7"/>
        <v>3.5221181997645932</v>
      </c>
      <c r="L72" s="43">
        <f t="shared" si="7"/>
        <v>3.5925605637598852</v>
      </c>
      <c r="M72" s="43">
        <f t="shared" si="7"/>
        <v>3.6644117750350831</v>
      </c>
      <c r="N72" s="43">
        <f t="shared" si="7"/>
        <v>3.7377000105357849</v>
      </c>
      <c r="O72" s="43">
        <f t="shared" si="7"/>
        <v>3.8124540107465008</v>
      </c>
      <c r="P72" s="43">
        <f t="shared" si="7"/>
        <v>3.8887030909614309</v>
      </c>
      <c r="Q72" s="43">
        <f t="shared" si="7"/>
        <v>3.9664771527806595</v>
      </c>
      <c r="R72" s="43">
        <f t="shared" si="7"/>
        <v>4.0458066958362728</v>
      </c>
    </row>
    <row r="73" spans="2:18" x14ac:dyDescent="0.2">
      <c r="B73" s="42" t="s">
        <v>242</v>
      </c>
      <c r="C73" s="43">
        <f t="shared" ref="C73:R73" si="8">C68/$C$17</f>
        <v>118.29411825000001</v>
      </c>
      <c r="D73" s="43">
        <f t="shared" si="8"/>
        <v>96.528000492000004</v>
      </c>
      <c r="E73" s="43">
        <f t="shared" si="8"/>
        <v>78.766848401472018</v>
      </c>
      <c r="F73" s="43">
        <f t="shared" si="8"/>
        <v>64.27374829560118</v>
      </c>
      <c r="G73" s="43">
        <f t="shared" si="8"/>
        <v>52.447378609210567</v>
      </c>
      <c r="H73" s="43">
        <f t="shared" si="8"/>
        <v>42.797060945115824</v>
      </c>
      <c r="I73" s="43">
        <f t="shared" si="8"/>
        <v>34.922401731214514</v>
      </c>
      <c r="J73" s="43">
        <f t="shared" si="8"/>
        <v>28.496679812671051</v>
      </c>
      <c r="K73" s="43">
        <f t="shared" si="8"/>
        <v>23.253290727139579</v>
      </c>
      <c r="L73" s="43">
        <f t="shared" si="8"/>
        <v>18.974685233345898</v>
      </c>
      <c r="M73" s="43">
        <f t="shared" si="8"/>
        <v>15.483343150410253</v>
      </c>
      <c r="N73" s="43">
        <f t="shared" si="8"/>
        <v>12.634408010734766</v>
      </c>
      <c r="O73" s="43">
        <f t="shared" si="8"/>
        <v>10.309676936759571</v>
      </c>
      <c r="P73" s="43">
        <f t="shared" si="8"/>
        <v>8.4126963803958095</v>
      </c>
      <c r="Q73" s="43">
        <f t="shared" si="8"/>
        <v>6.8647602464029811</v>
      </c>
      <c r="R73" s="44">
        <f t="shared" si="8"/>
        <v>5.6016443610648325</v>
      </c>
    </row>
    <row r="74" spans="2:18" x14ac:dyDescent="0.2">
      <c r="B74" s="42" t="s">
        <v>254</v>
      </c>
      <c r="C74" s="43">
        <f>C69*(1+$C$30)*(1+$C$29)*(1+$C$28)</f>
        <v>31.933167385798047</v>
      </c>
      <c r="D74" s="43">
        <f t="shared" ref="D74:R74" si="9">D69*(1+$C$30)*(1+$C$29)*(1+$C$28)</f>
        <v>27.270030306490909</v>
      </c>
      <c r="E74" s="43">
        <f t="shared" si="9"/>
        <v>23.489161764169879</v>
      </c>
      <c r="F74" s="43">
        <f t="shared" si="9"/>
        <v>20.428709374317386</v>
      </c>
      <c r="G74" s="43">
        <f t="shared" si="9"/>
        <v>17.956611291692841</v>
      </c>
      <c r="H74" s="43">
        <f t="shared" si="9"/>
        <v>15.965114945116209</v>
      </c>
      <c r="I74" s="43">
        <f t="shared" si="9"/>
        <v>14.36630432893158</v>
      </c>
      <c r="J74" s="43">
        <f t="shared" si="9"/>
        <v>13.088450276799255</v>
      </c>
      <c r="K74" s="43">
        <f t="shared" si="9"/>
        <v>12.0730322891471</v>
      </c>
      <c r="L74" s="43">
        <f t="shared" si="9"/>
        <v>11.272308348488519</v>
      </c>
      <c r="M74" s="43">
        <f t="shared" si="9"/>
        <v>10.647331892922004</v>
      </c>
      <c r="N74" s="43">
        <f t="shared" si="9"/>
        <v>10.16633367079084</v>
      </c>
      <c r="O74" s="43">
        <f t="shared" si="9"/>
        <v>9.8034013384551368</v>
      </c>
      <c r="P74" s="43">
        <f t="shared" si="9"/>
        <v>9.5374020165309989</v>
      </c>
      <c r="Q74" s="43">
        <f t="shared" si="9"/>
        <v>9.3511031003279346</v>
      </c>
      <c r="R74" s="43">
        <f t="shared" si="9"/>
        <v>9.230454845803008</v>
      </c>
    </row>
    <row r="75" spans="2:18" x14ac:dyDescent="0.2">
      <c r="B75" s="42" t="s">
        <v>255</v>
      </c>
      <c r="C75" s="43">
        <f>C70*(1+$C$30)+(1+$C$29)+(1+$C$28)</f>
        <v>21.495365317040264</v>
      </c>
      <c r="D75" s="43">
        <f t="shared" ref="D75:R75" si="10">D70*(1+$C$30)+(1+$C$29)+(1+$C$28)</f>
        <v>18.419718242540263</v>
      </c>
      <c r="E75" s="43">
        <f t="shared" si="10"/>
        <v>15.959200582940266</v>
      </c>
      <c r="F75" s="43">
        <f t="shared" si="10"/>
        <v>13.990786455260269</v>
      </c>
      <c r="G75" s="43">
        <f t="shared" si="10"/>
        <v>12.416055153116266</v>
      </c>
      <c r="H75" s="43">
        <f t="shared" si="10"/>
        <v>11.156270111401065</v>
      </c>
      <c r="I75" s="43">
        <f t="shared" si="10"/>
        <v>10.148442078028905</v>
      </c>
      <c r="J75" s="43">
        <f t="shared" si="10"/>
        <v>9.3421796513311772</v>
      </c>
      <c r="K75" s="43">
        <f t="shared" si="10"/>
        <v>8.6971697099729948</v>
      </c>
      <c r="L75" s="43">
        <f t="shared" si="10"/>
        <v>8.1811617568864481</v>
      </c>
      <c r="M75" s="43">
        <f t="shared" si="10"/>
        <v>7.7683553944172097</v>
      </c>
      <c r="N75" s="43">
        <f t="shared" si="10"/>
        <v>7.4381103044418211</v>
      </c>
      <c r="O75" s="43">
        <f t="shared" si="10"/>
        <v>7.1739142324615086</v>
      </c>
      <c r="P75" s="43">
        <f t="shared" si="10"/>
        <v>6.9625573748772593</v>
      </c>
      <c r="Q75" s="43">
        <f t="shared" si="10"/>
        <v>6.7934718888098597</v>
      </c>
      <c r="R75" s="44">
        <f t="shared" si="10"/>
        <v>6.658203499955941</v>
      </c>
    </row>
    <row r="76" spans="2:18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4"/>
    </row>
    <row r="77" spans="2:18" x14ac:dyDescent="0.2">
      <c r="B77" s="67" t="s">
        <v>256</v>
      </c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4"/>
    </row>
    <row r="78" spans="2:18" x14ac:dyDescent="0.2">
      <c r="B78" s="42" t="s">
        <v>257</v>
      </c>
      <c r="C78" s="47">
        <f>IF($C$14="High",(1-VLOOKUP(C75,'Market Share Projections'!$C$3:$E$403,3)),(1-VLOOKUP(Model!C75,'Market Share Projections'!$J$3:$L$403,3)))</f>
        <v>0</v>
      </c>
      <c r="D78" s="47">
        <f>IF($C$14="High",(1-VLOOKUP(D75,'Market Share Projections'!$C$3:$E$403,3)),(1-VLOOKUP(Model!D75,'Market Share Projections'!$J$3:$L$403,3)))</f>
        <v>0</v>
      </c>
      <c r="E78" s="47">
        <f>IF($C$14="High",(1-VLOOKUP(E75,'Market Share Projections'!$C$3:$E$403,3)),(1-VLOOKUP(Model!E75,'Market Share Projections'!$J$3:$L$403,3)))</f>
        <v>9.9999999999999978E-2</v>
      </c>
      <c r="F78" s="47">
        <f>IF($C$14="High",(1-VLOOKUP(F75,'Market Share Projections'!$C$3:$E$403,3)),(1-VLOOKUP(Model!F75,'Market Share Projections'!$J$3:$L$403,3)))</f>
        <v>0.16666666666666663</v>
      </c>
      <c r="G78" s="47">
        <f>IF($C$14="High",(1-VLOOKUP(G75,'Market Share Projections'!$C$3:$E$403,3)),(1-VLOOKUP(Model!G75,'Market Share Projections'!$J$3:$L$403,3)))</f>
        <v>0.16666666666666663</v>
      </c>
      <c r="H78" s="47">
        <f>IF($C$14="High",(1-VLOOKUP(H75,'Market Share Projections'!$C$3:$E$403,3)),(1-VLOOKUP(Model!H75,'Market Share Projections'!$J$3:$L$403,3)))</f>
        <v>0.19999999999999996</v>
      </c>
      <c r="I78" s="47">
        <f>IF($C$14="High",(1-VLOOKUP(I75,'Market Share Projections'!$C$3:$E$403,3)),(1-VLOOKUP(Model!I75,'Market Share Projections'!$J$3:$L$403,3)))</f>
        <v>0.30000000000000004</v>
      </c>
      <c r="J78" s="47">
        <f>IF($C$14="High",(1-VLOOKUP(J75,'Market Share Projections'!$C$3:$E$403,3)),(1-VLOOKUP(Model!J75,'Market Share Projections'!$J$3:$L$403,3)))</f>
        <v>0.43333333333333335</v>
      </c>
      <c r="K78" s="47">
        <f>IF($C$14="High",(1-VLOOKUP(K75,'Market Share Projections'!$C$3:$E$403,3)),(1-VLOOKUP(Model!K75,'Market Share Projections'!$J$3:$L$403,3)))</f>
        <v>0.56666666666666665</v>
      </c>
      <c r="L78" s="47">
        <f>IF($C$14="High",(1-VLOOKUP(L75,'Market Share Projections'!$C$3:$E$403,3)),(1-VLOOKUP(Model!L75,'Market Share Projections'!$J$3:$L$403,3)))</f>
        <v>0.56666666666666665</v>
      </c>
      <c r="M78" s="47">
        <f>IF($C$14="High",(1-VLOOKUP(M75,'Market Share Projections'!$C$3:$E$403,3)),(1-VLOOKUP(Model!M75,'Market Share Projections'!$J$3:$L$403,3)))</f>
        <v>0.6333333333333333</v>
      </c>
      <c r="N78" s="47">
        <f>IF($C$14="High",(1-VLOOKUP(N75,'Market Share Projections'!$C$3:$E$403,3)),(1-VLOOKUP(Model!N75,'Market Share Projections'!$J$3:$L$403,3)))</f>
        <v>0.6333333333333333</v>
      </c>
      <c r="O78" s="47">
        <f>IF($C$14="High",(1-VLOOKUP(O75,'Market Share Projections'!$C$3:$E$403,3)),(1-VLOOKUP(Model!O75,'Market Share Projections'!$J$3:$L$403,3)))</f>
        <v>0.6333333333333333</v>
      </c>
      <c r="P78" s="47">
        <f>IF($C$14="High",(1-VLOOKUP(P75,'Market Share Projections'!$C$3:$E$403,3)),(1-VLOOKUP(Model!P75,'Market Share Projections'!$J$3:$L$403,3)))</f>
        <v>0.6333333333333333</v>
      </c>
      <c r="Q78" s="47">
        <f>IF($C$14="High",(1-VLOOKUP(Q75,'Market Share Projections'!$C$3:$E$403,3)),(1-VLOOKUP(Model!Q75,'Market Share Projections'!$J$3:$L$403,3)))</f>
        <v>0.6333333333333333</v>
      </c>
      <c r="R78" s="48">
        <f>IF($C$14="High",(1-VLOOKUP(R75,'Market Share Projections'!$C$3:$E$403,3)),(1-VLOOKUP(Model!R75,'Market Share Projections'!$J$3:$L$403,3)))</f>
        <v>0.6333333333333333</v>
      </c>
    </row>
    <row r="79" spans="2:18" x14ac:dyDescent="0.2">
      <c r="B79" s="45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46"/>
    </row>
    <row r="80" spans="2:18" x14ac:dyDescent="0.2">
      <c r="B80" s="66" t="s">
        <v>258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46"/>
    </row>
    <row r="81" spans="2:19" x14ac:dyDescent="0.2">
      <c r="B81" s="45" t="str">
        <f t="shared" ref="B81:C85" si="11">B41</f>
        <v xml:space="preserve">U.S. Market </v>
      </c>
      <c r="C81" s="49">
        <f t="shared" si="11"/>
        <v>1035.8</v>
      </c>
      <c r="D81" s="49">
        <f>C81*(1+$D$41)</f>
        <v>1062.1717665098909</v>
      </c>
      <c r="E81" s="49">
        <f t="shared" ref="E81:R81" si="12">D81*(1+$D$41)</f>
        <v>1089.2149657952716</v>
      </c>
      <c r="F81" s="49">
        <f t="shared" si="12"/>
        <v>1116.9466927281078</v>
      </c>
      <c r="G81" s="49">
        <f t="shared" si="12"/>
        <v>1145.3844774207325</v>
      </c>
      <c r="H81" s="49">
        <f t="shared" si="12"/>
        <v>1174.5462963071905</v>
      </c>
      <c r="I81" s="49">
        <f t="shared" si="12"/>
        <v>1204.4505835067177</v>
      </c>
      <c r="J81" s="49">
        <f t="shared" si="12"/>
        <v>1235.1162424765394</v>
      </c>
      <c r="K81" s="49">
        <f t="shared" si="12"/>
        <v>1266.5626579613483</v>
      </c>
      <c r="L81" s="49">
        <f t="shared" si="12"/>
        <v>1298.8097082470247</v>
      </c>
      <c r="M81" s="49">
        <f t="shared" si="12"/>
        <v>1331.8777777263356</v>
      </c>
      <c r="N81" s="49">
        <f t="shared" si="12"/>
        <v>1365.7877697845624</v>
      </c>
      <c r="O81" s="49">
        <f t="shared" si="12"/>
        <v>1400.5611200132005</v>
      </c>
      <c r="P81" s="49">
        <f t="shared" si="12"/>
        <v>1436.2198097600817</v>
      </c>
      <c r="Q81" s="49">
        <f t="shared" si="12"/>
        <v>1472.7863800244888</v>
      </c>
      <c r="R81" s="50">
        <f t="shared" si="12"/>
        <v>1510.2839457060427</v>
      </c>
    </row>
    <row r="82" spans="2:19" x14ac:dyDescent="0.2">
      <c r="B82" s="45" t="str">
        <f t="shared" si="11"/>
        <v>France Market</v>
      </c>
      <c r="C82" s="49">
        <f t="shared" si="11"/>
        <v>193.44351124356544</v>
      </c>
      <c r="D82" s="49">
        <f>C82*(1+$D$42)</f>
        <v>192.54003705917174</v>
      </c>
      <c r="E82" s="49">
        <f t="shared" ref="E82:R82" si="13">D82*(1+$D$42)</f>
        <v>191.64078253351261</v>
      </c>
      <c r="F82" s="49">
        <f t="shared" si="13"/>
        <v>190.74572795875341</v>
      </c>
      <c r="G82" s="49">
        <f t="shared" si="13"/>
        <v>189.85485371910454</v>
      </c>
      <c r="H82" s="49">
        <f t="shared" si="13"/>
        <v>188.96814029039157</v>
      </c>
      <c r="I82" s="49">
        <f t="shared" si="13"/>
        <v>188.08556823962738</v>
      </c>
      <c r="J82" s="49">
        <f t="shared" si="13"/>
        <v>187.20711822458622</v>
      </c>
      <c r="K82" s="49">
        <f t="shared" si="13"/>
        <v>186.33277099337982</v>
      </c>
      <c r="L82" s="49">
        <f t="shared" si="13"/>
        <v>185.46250738403552</v>
      </c>
      <c r="M82" s="49">
        <f t="shared" si="13"/>
        <v>184.5963083240762</v>
      </c>
      <c r="N82" s="49">
        <f t="shared" si="13"/>
        <v>183.73415483010248</v>
      </c>
      <c r="O82" s="49">
        <f t="shared" si="13"/>
        <v>182.87602800737653</v>
      </c>
      <c r="P82" s="49">
        <f t="shared" si="13"/>
        <v>182.02190904940801</v>
      </c>
      <c r="Q82" s="49">
        <f t="shared" si="13"/>
        <v>181.17177923754195</v>
      </c>
      <c r="R82" s="50">
        <f t="shared" si="13"/>
        <v>180.32561994054853</v>
      </c>
    </row>
    <row r="83" spans="2:19" x14ac:dyDescent="0.2">
      <c r="B83" s="45" t="str">
        <f t="shared" si="11"/>
        <v>U.K. Market</v>
      </c>
      <c r="C83" s="49">
        <f t="shared" si="11"/>
        <v>258.38374321164633</v>
      </c>
      <c r="D83" s="49">
        <f>C83*(1+$D$43)</f>
        <v>258.38374321164633</v>
      </c>
      <c r="E83" s="49">
        <f t="shared" ref="E83:R83" si="14">D83*(1+$D$43)</f>
        <v>258.38374321164633</v>
      </c>
      <c r="F83" s="49">
        <f t="shared" si="14"/>
        <v>258.38374321164633</v>
      </c>
      <c r="G83" s="49">
        <f t="shared" si="14"/>
        <v>258.38374321164633</v>
      </c>
      <c r="H83" s="49">
        <f t="shared" si="14"/>
        <v>258.38374321164633</v>
      </c>
      <c r="I83" s="49">
        <f t="shared" si="14"/>
        <v>258.38374321164633</v>
      </c>
      <c r="J83" s="49">
        <f t="shared" si="14"/>
        <v>258.38374321164633</v>
      </c>
      <c r="K83" s="49">
        <f t="shared" si="14"/>
        <v>258.38374321164633</v>
      </c>
      <c r="L83" s="49">
        <f t="shared" si="14"/>
        <v>258.38374321164633</v>
      </c>
      <c r="M83" s="49">
        <f t="shared" si="14"/>
        <v>258.38374321164633</v>
      </c>
      <c r="N83" s="49">
        <f t="shared" si="14"/>
        <v>258.38374321164633</v>
      </c>
      <c r="O83" s="49">
        <f t="shared" si="14"/>
        <v>258.38374321164633</v>
      </c>
      <c r="P83" s="49">
        <f t="shared" si="14"/>
        <v>258.38374321164633</v>
      </c>
      <c r="Q83" s="49">
        <f t="shared" si="14"/>
        <v>258.38374321164633</v>
      </c>
      <c r="R83" s="50">
        <f t="shared" si="14"/>
        <v>258.38374321164633</v>
      </c>
    </row>
    <row r="84" spans="2:19" x14ac:dyDescent="0.2">
      <c r="B84" s="45" t="str">
        <f t="shared" si="11"/>
        <v>Germany Market</v>
      </c>
      <c r="C84" s="49">
        <f t="shared" si="11"/>
        <v>133.20689966585388</v>
      </c>
      <c r="D84" s="49">
        <f>C84*(1+$D$44)</f>
        <v>123.1178349274286</v>
      </c>
      <c r="E84" s="49">
        <f t="shared" ref="E84:R84" si="15">D84*(1+$D$44)</f>
        <v>113.7929139950034</v>
      </c>
      <c r="F84" s="49">
        <f t="shared" si="15"/>
        <v>105.17426076495647</v>
      </c>
      <c r="G84" s="49">
        <f t="shared" si="15"/>
        <v>97.20838265852629</v>
      </c>
      <c r="H84" s="49">
        <f t="shared" si="15"/>
        <v>89.845838614489125</v>
      </c>
      <c r="I84" s="49">
        <f t="shared" si="15"/>
        <v>83.04093222800671</v>
      </c>
      <c r="J84" s="49">
        <f t="shared" si="15"/>
        <v>76.7514281310781</v>
      </c>
      <c r="K84" s="49">
        <f t="shared" si="15"/>
        <v>70.938289854281024</v>
      </c>
      <c r="L84" s="49">
        <f t="shared" si="15"/>
        <v>65.565437542814152</v>
      </c>
      <c r="M84" s="49">
        <f t="shared" si="15"/>
        <v>60.599524023079276</v>
      </c>
      <c r="N84" s="49">
        <f t="shared" si="15"/>
        <v>56.009727829937127</v>
      </c>
      <c r="O84" s="49">
        <f t="shared" si="15"/>
        <v>51.767561910038694</v>
      </c>
      <c r="P84" s="49">
        <f t="shared" si="15"/>
        <v>47.8466968139291</v>
      </c>
      <c r="Q84" s="49">
        <f t="shared" si="15"/>
        <v>44.222797279547251</v>
      </c>
      <c r="R84" s="50">
        <f t="shared" si="15"/>
        <v>40.873371192859494</v>
      </c>
    </row>
    <row r="85" spans="2:19" x14ac:dyDescent="0.2">
      <c r="B85" s="45" t="str">
        <f t="shared" si="11"/>
        <v>Australia Market</v>
      </c>
      <c r="C85" s="49">
        <f t="shared" si="11"/>
        <v>69.257761732851961</v>
      </c>
      <c r="D85" s="49">
        <f>C85*(1+$D$45)</f>
        <v>77.663514063665474</v>
      </c>
      <c r="E85" s="49">
        <f t="shared" ref="E85:R85" si="16">D85*(1+$D$45)</f>
        <v>87.089465004412716</v>
      </c>
      <c r="F85" s="49">
        <f t="shared" si="16"/>
        <v>97.659435143989157</v>
      </c>
      <c r="G85" s="49">
        <f t="shared" si="16"/>
        <v>109.51227306494279</v>
      </c>
      <c r="H85" s="49">
        <f t="shared" si="16"/>
        <v>122.80367927756488</v>
      </c>
      <c r="I85" s="49">
        <f t="shared" si="16"/>
        <v>137.70825152322297</v>
      </c>
      <c r="J85" s="49">
        <f t="shared" si="16"/>
        <v>154.42177831432215</v>
      </c>
      <c r="K85" s="49">
        <f t="shared" si="16"/>
        <v>173.16381083915135</v>
      </c>
      <c r="L85" s="49">
        <f t="shared" si="16"/>
        <v>194.18054701651047</v>
      </c>
      <c r="M85" s="49">
        <f t="shared" si="16"/>
        <v>217.7480655854572</v>
      </c>
      <c r="N85" s="49">
        <f t="shared" si="16"/>
        <v>244.17595271362126</v>
      </c>
      <c r="O85" s="49">
        <f t="shared" si="16"/>
        <v>273.81136876371215</v>
      </c>
      <c r="P85" s="49">
        <f t="shared" si="16"/>
        <v>307.04360863982509</v>
      </c>
      <c r="Q85" s="49">
        <f t="shared" si="16"/>
        <v>344.30921561888164</v>
      </c>
      <c r="R85" s="50">
        <f t="shared" si="16"/>
        <v>386.09771584319878</v>
      </c>
      <c r="S85" s="6"/>
    </row>
    <row r="86" spans="2:19" x14ac:dyDescent="0.2">
      <c r="B86" s="45" t="s">
        <v>7</v>
      </c>
      <c r="C86" s="51">
        <f t="shared" ref="C86:R86" si="17">SUM(C81:C85)</f>
        <v>1690.0919158539175</v>
      </c>
      <c r="D86" s="51">
        <f t="shared" si="17"/>
        <v>1713.876895771803</v>
      </c>
      <c r="E86" s="51">
        <f t="shared" si="17"/>
        <v>1740.1218705398464</v>
      </c>
      <c r="F86" s="51">
        <f t="shared" si="17"/>
        <v>1768.9098598074531</v>
      </c>
      <c r="G86" s="51">
        <f t="shared" si="17"/>
        <v>1800.3437300749524</v>
      </c>
      <c r="H86" s="51">
        <f t="shared" si="17"/>
        <v>1834.5476977012825</v>
      </c>
      <c r="I86" s="51">
        <f t="shared" si="17"/>
        <v>1871.6690787092214</v>
      </c>
      <c r="J86" s="51">
        <f t="shared" si="17"/>
        <v>1911.8803103581722</v>
      </c>
      <c r="K86" s="51">
        <f t="shared" si="17"/>
        <v>1955.381272859807</v>
      </c>
      <c r="L86" s="51">
        <f t="shared" si="17"/>
        <v>2002.4019434020311</v>
      </c>
      <c r="M86" s="51">
        <f t="shared" si="17"/>
        <v>2053.2054188705947</v>
      </c>
      <c r="N86" s="51">
        <f t="shared" si="17"/>
        <v>2108.0913483698696</v>
      </c>
      <c r="O86" s="51">
        <f t="shared" si="17"/>
        <v>2167.399821905974</v>
      </c>
      <c r="P86" s="51">
        <f t="shared" si="17"/>
        <v>2231.5157674748903</v>
      </c>
      <c r="Q86" s="51">
        <f t="shared" si="17"/>
        <v>2300.8739153721058</v>
      </c>
      <c r="R86" s="52">
        <f t="shared" si="17"/>
        <v>2375.9643958942956</v>
      </c>
      <c r="S86" s="30"/>
    </row>
    <row r="87" spans="2:19" ht="12" customHeight="1" x14ac:dyDescent="0.2">
      <c r="B87" s="45" t="s">
        <v>175</v>
      </c>
      <c r="C87" s="53">
        <v>0</v>
      </c>
      <c r="D87" s="54">
        <f t="shared" ref="D87:R87" si="18">(D86-C86)/C86</f>
        <v>1.4073187200512791E-2</v>
      </c>
      <c r="E87" s="54">
        <f t="shared" si="18"/>
        <v>1.5313220472713508E-2</v>
      </c>
      <c r="F87" s="54">
        <f t="shared" si="18"/>
        <v>1.654366269109396E-2</v>
      </c>
      <c r="G87" s="54">
        <f t="shared" si="18"/>
        <v>1.7770193372612486E-2</v>
      </c>
      <c r="H87" s="54">
        <f t="shared" si="18"/>
        <v>1.8998576246829293E-2</v>
      </c>
      <c r="I87" s="54">
        <f t="shared" si="18"/>
        <v>2.0234622983339483E-2</v>
      </c>
      <c r="J87" s="54">
        <f t="shared" si="18"/>
        <v>2.1484156631300516E-2</v>
      </c>
      <c r="K87" s="54">
        <f t="shared" si="18"/>
        <v>2.2752973743155162E-2</v>
      </c>
      <c r="L87" s="54">
        <f t="shared" si="18"/>
        <v>2.4046804167994717E-2</v>
      </c>
      <c r="M87" s="54">
        <f t="shared" si="18"/>
        <v>2.5371267559923461E-2</v>
      </c>
      <c r="N87" s="54">
        <f t="shared" si="18"/>
        <v>2.6731825756365842E-2</v>
      </c>
      <c r="O87" s="54">
        <f t="shared" si="18"/>
        <v>2.8133730344259551E-2</v>
      </c>
      <c r="P87" s="54">
        <f t="shared" si="18"/>
        <v>2.9581964952148872E-2</v>
      </c>
      <c r="Q87" s="54">
        <f t="shared" si="18"/>
        <v>3.1081182086245766E-2</v>
      </c>
      <c r="R87" s="55">
        <f t="shared" si="18"/>
        <v>3.263563466929302E-2</v>
      </c>
    </row>
    <row r="88" spans="2:19" ht="12" customHeight="1" x14ac:dyDescent="0.2">
      <c r="B88" s="45"/>
      <c r="C88" s="53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5"/>
    </row>
    <row r="89" spans="2:19" x14ac:dyDescent="0.2">
      <c r="B89" s="66" t="s">
        <v>259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46"/>
    </row>
    <row r="90" spans="2:19" x14ac:dyDescent="0.2">
      <c r="B90" s="45" t="str">
        <f t="shared" ref="B90:B95" si="19">B81</f>
        <v xml:space="preserve">U.S. Market </v>
      </c>
      <c r="C90" s="56">
        <f>IF($C$14="High",(C81*C$78*$C$32),($C$33*C$78*C81))</f>
        <v>0</v>
      </c>
      <c r="D90" s="56">
        <f t="shared" ref="D90:R90" si="20">IF($C$14="High",(D81*D$78*$C$32),($C$33*D$78*D81))</f>
        <v>0</v>
      </c>
      <c r="E90" s="56">
        <f t="shared" si="20"/>
        <v>21.784299315905429</v>
      </c>
      <c r="F90" s="56">
        <f t="shared" si="20"/>
        <v>37.231556424270252</v>
      </c>
      <c r="G90" s="56">
        <f t="shared" si="20"/>
        <v>38.179482580691079</v>
      </c>
      <c r="H90" s="56">
        <f t="shared" si="20"/>
        <v>46.981851852287612</v>
      </c>
      <c r="I90" s="56">
        <f t="shared" si="20"/>
        <v>72.267035010403077</v>
      </c>
      <c r="J90" s="56">
        <f t="shared" si="20"/>
        <v>107.04340768130008</v>
      </c>
      <c r="K90" s="56">
        <f t="shared" si="20"/>
        <v>143.54376790228613</v>
      </c>
      <c r="L90" s="56">
        <f t="shared" si="20"/>
        <v>147.19843360132947</v>
      </c>
      <c r="M90" s="56">
        <f t="shared" si="20"/>
        <v>168.70451851200252</v>
      </c>
      <c r="N90" s="56">
        <f t="shared" si="20"/>
        <v>172.99978417271123</v>
      </c>
      <c r="O90" s="56">
        <f t="shared" si="20"/>
        <v>177.40440853500539</v>
      </c>
      <c r="P90" s="56">
        <f t="shared" si="20"/>
        <v>181.92117590294367</v>
      </c>
      <c r="Q90" s="56">
        <f t="shared" si="20"/>
        <v>186.5529414697686</v>
      </c>
      <c r="R90" s="57">
        <f t="shared" si="20"/>
        <v>191.30263312276543</v>
      </c>
    </row>
    <row r="91" spans="2:19" x14ac:dyDescent="0.2">
      <c r="B91" s="45" t="str">
        <f t="shared" si="19"/>
        <v>France Market</v>
      </c>
      <c r="C91" s="56">
        <f t="shared" ref="C91:R91" si="21">IF($C$14="High",(C82*C$78*$C$32),($C$33*C$78*C82))</f>
        <v>0</v>
      </c>
      <c r="D91" s="56">
        <f t="shared" si="21"/>
        <v>0</v>
      </c>
      <c r="E91" s="56">
        <f t="shared" si="21"/>
        <v>3.8328156506702515</v>
      </c>
      <c r="F91" s="56">
        <f t="shared" si="21"/>
        <v>6.358190931958446</v>
      </c>
      <c r="G91" s="56">
        <f t="shared" si="21"/>
        <v>6.3284951239701499</v>
      </c>
      <c r="H91" s="56">
        <f t="shared" si="21"/>
        <v>7.5587256116156611</v>
      </c>
      <c r="I91" s="56">
        <f t="shared" si="21"/>
        <v>11.285134094377646</v>
      </c>
      <c r="J91" s="56">
        <f t="shared" si="21"/>
        <v>16.224616912797472</v>
      </c>
      <c r="K91" s="56">
        <f t="shared" si="21"/>
        <v>21.117714045916383</v>
      </c>
      <c r="L91" s="56">
        <f t="shared" si="21"/>
        <v>21.019084170190695</v>
      </c>
      <c r="M91" s="56">
        <f t="shared" si="21"/>
        <v>23.382199054382987</v>
      </c>
      <c r="N91" s="56">
        <f t="shared" si="21"/>
        <v>23.272992945146314</v>
      </c>
      <c r="O91" s="56">
        <f t="shared" si="21"/>
        <v>23.164296880934359</v>
      </c>
      <c r="P91" s="56">
        <f t="shared" si="21"/>
        <v>23.056108479591682</v>
      </c>
      <c r="Q91" s="56">
        <f t="shared" si="21"/>
        <v>22.948425370088646</v>
      </c>
      <c r="R91" s="57">
        <f t="shared" si="21"/>
        <v>22.841245192469483</v>
      </c>
    </row>
    <row r="92" spans="2:19" x14ac:dyDescent="0.2">
      <c r="B92" s="45" t="str">
        <f t="shared" si="19"/>
        <v>U.K. Market</v>
      </c>
      <c r="C92" s="56">
        <f t="shared" ref="C92:R92" si="22">IF($C$14="High",(C83*C$78*$C$32),($C$33*C$78*C83))</f>
        <v>0</v>
      </c>
      <c r="D92" s="56">
        <f t="shared" si="22"/>
        <v>0</v>
      </c>
      <c r="E92" s="56">
        <f t="shared" si="22"/>
        <v>5.167674864232926</v>
      </c>
      <c r="F92" s="56">
        <f t="shared" si="22"/>
        <v>8.6127914403882091</v>
      </c>
      <c r="G92" s="56">
        <f t="shared" si="22"/>
        <v>8.6127914403882091</v>
      </c>
      <c r="H92" s="56">
        <f t="shared" si="22"/>
        <v>10.335349728465852</v>
      </c>
      <c r="I92" s="56">
        <f t="shared" si="22"/>
        <v>15.503024592698782</v>
      </c>
      <c r="J92" s="56">
        <f t="shared" si="22"/>
        <v>22.39325774500935</v>
      </c>
      <c r="K92" s="56">
        <f t="shared" si="22"/>
        <v>29.283490897319918</v>
      </c>
      <c r="L92" s="56">
        <f t="shared" si="22"/>
        <v>29.283490897319918</v>
      </c>
      <c r="M92" s="56">
        <f t="shared" si="22"/>
        <v>32.728607473475201</v>
      </c>
      <c r="N92" s="56">
        <f t="shared" si="22"/>
        <v>32.728607473475201</v>
      </c>
      <c r="O92" s="56">
        <f t="shared" si="22"/>
        <v>32.728607473475201</v>
      </c>
      <c r="P92" s="56">
        <f t="shared" si="22"/>
        <v>32.728607473475201</v>
      </c>
      <c r="Q92" s="56">
        <f t="shared" si="22"/>
        <v>32.728607473475201</v>
      </c>
      <c r="R92" s="57">
        <f t="shared" si="22"/>
        <v>32.728607473475201</v>
      </c>
    </row>
    <row r="93" spans="2:19" x14ac:dyDescent="0.2">
      <c r="B93" s="45" t="str">
        <f t="shared" si="19"/>
        <v>Germany Market</v>
      </c>
      <c r="C93" s="56">
        <f t="shared" ref="C93:R93" si="23">IF($C$14="High",(C84*C$78*$C$32),($C$33*C$78*C84))</f>
        <v>0</v>
      </c>
      <c r="D93" s="56">
        <f t="shared" si="23"/>
        <v>0</v>
      </c>
      <c r="E93" s="56">
        <f t="shared" si="23"/>
        <v>2.2758582799000675</v>
      </c>
      <c r="F93" s="56">
        <f t="shared" si="23"/>
        <v>3.505808692165215</v>
      </c>
      <c r="G93" s="56">
        <f t="shared" si="23"/>
        <v>3.2402794219508757</v>
      </c>
      <c r="H93" s="56">
        <f t="shared" si="23"/>
        <v>3.5938335445795646</v>
      </c>
      <c r="I93" s="56">
        <f t="shared" si="23"/>
        <v>4.982455933680404</v>
      </c>
      <c r="J93" s="56">
        <f t="shared" si="23"/>
        <v>6.6517904380267696</v>
      </c>
      <c r="K93" s="56">
        <f t="shared" si="23"/>
        <v>8.0396728501518506</v>
      </c>
      <c r="L93" s="56">
        <f t="shared" si="23"/>
        <v>7.4307495881856047</v>
      </c>
      <c r="M93" s="56">
        <f t="shared" si="23"/>
        <v>7.6759397095900415</v>
      </c>
      <c r="N93" s="56">
        <f t="shared" si="23"/>
        <v>7.0945655251253701</v>
      </c>
      <c r="O93" s="56">
        <f t="shared" si="23"/>
        <v>6.557224508604901</v>
      </c>
      <c r="P93" s="56">
        <f t="shared" si="23"/>
        <v>6.0605815964310192</v>
      </c>
      <c r="Q93" s="56">
        <f t="shared" si="23"/>
        <v>5.6015543220759847</v>
      </c>
      <c r="R93" s="57">
        <f t="shared" si="23"/>
        <v>5.1772936844288697</v>
      </c>
    </row>
    <row r="94" spans="2:19" x14ac:dyDescent="0.2">
      <c r="B94" s="45" t="str">
        <f t="shared" si="19"/>
        <v>Australia Market</v>
      </c>
      <c r="C94" s="56">
        <f t="shared" ref="C94:R94" si="24">IF($C$14="High",(C85*C$78*$C$32),($C$33*C$78*C85))</f>
        <v>0</v>
      </c>
      <c r="D94" s="56">
        <f t="shared" si="24"/>
        <v>0</v>
      </c>
      <c r="E94" s="56">
        <f t="shared" si="24"/>
        <v>1.7417893000882541</v>
      </c>
      <c r="F94" s="56">
        <f t="shared" si="24"/>
        <v>3.2553145047996384</v>
      </c>
      <c r="G94" s="56">
        <f t="shared" si="24"/>
        <v>3.6504091021647591</v>
      </c>
      <c r="H94" s="56">
        <f t="shared" si="24"/>
        <v>4.9121471711025944</v>
      </c>
      <c r="I94" s="56">
        <f t="shared" si="24"/>
        <v>8.2624950913933795</v>
      </c>
      <c r="J94" s="56">
        <f t="shared" si="24"/>
        <v>13.383220787241255</v>
      </c>
      <c r="K94" s="56">
        <f t="shared" si="24"/>
        <v>19.625231895103823</v>
      </c>
      <c r="L94" s="56">
        <f t="shared" si="24"/>
        <v>22.007128661871189</v>
      </c>
      <c r="M94" s="56">
        <f t="shared" si="24"/>
        <v>27.58142164082458</v>
      </c>
      <c r="N94" s="56">
        <f t="shared" si="24"/>
        <v>30.928954010392022</v>
      </c>
      <c r="O94" s="56">
        <f t="shared" si="24"/>
        <v>34.682773376736876</v>
      </c>
      <c r="P94" s="56">
        <f t="shared" si="24"/>
        <v>38.892190427711178</v>
      </c>
      <c r="Q94" s="56">
        <f t="shared" si="24"/>
        <v>43.61250064505834</v>
      </c>
      <c r="R94" s="57">
        <f t="shared" si="24"/>
        <v>48.905710673471845</v>
      </c>
    </row>
    <row r="95" spans="2:19" x14ac:dyDescent="0.2">
      <c r="B95" s="45" t="str">
        <f t="shared" si="19"/>
        <v>Total Market</v>
      </c>
      <c r="C95" s="56">
        <f>IF($C$14="High",(C86*C$78*$C$32),($C$33*C$78*C86))</f>
        <v>0</v>
      </c>
      <c r="D95" s="56">
        <f t="shared" ref="D95:R95" si="25">SUM(D90:D94)</f>
        <v>0</v>
      </c>
      <c r="E95" s="56">
        <f t="shared" si="25"/>
        <v>34.802437410796934</v>
      </c>
      <c r="F95" s="56">
        <f t="shared" si="25"/>
        <v>58.963661993581759</v>
      </c>
      <c r="G95" s="56">
        <f t="shared" si="25"/>
        <v>60.011457669165068</v>
      </c>
      <c r="H95" s="56">
        <f t="shared" si="25"/>
        <v>73.381907908051289</v>
      </c>
      <c r="I95" s="56">
        <f t="shared" si="25"/>
        <v>112.30014472255327</v>
      </c>
      <c r="J95" s="56">
        <f t="shared" si="25"/>
        <v>165.69629356437491</v>
      </c>
      <c r="K95" s="56">
        <f t="shared" si="25"/>
        <v>221.60987759077813</v>
      </c>
      <c r="L95" s="56">
        <f t="shared" si="25"/>
        <v>226.93888691889686</v>
      </c>
      <c r="M95" s="56">
        <f t="shared" si="25"/>
        <v>260.07268639027535</v>
      </c>
      <c r="N95" s="56">
        <f t="shared" si="25"/>
        <v>267.02490412685012</v>
      </c>
      <c r="O95" s="56">
        <f t="shared" si="25"/>
        <v>274.53731077475669</v>
      </c>
      <c r="P95" s="56">
        <f t="shared" si="25"/>
        <v>282.65866388015274</v>
      </c>
      <c r="Q95" s="56">
        <f t="shared" si="25"/>
        <v>291.44402928046679</v>
      </c>
      <c r="R95" s="57">
        <f t="shared" si="25"/>
        <v>300.95549014661083</v>
      </c>
    </row>
    <row r="96" spans="2:19" ht="12" customHeight="1" x14ac:dyDescent="0.2">
      <c r="B96" s="45" t="s">
        <v>175</v>
      </c>
      <c r="C96" s="53">
        <v>0</v>
      </c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5"/>
    </row>
    <row r="97" spans="2:20" ht="12" customHeight="1" x14ac:dyDescent="0.2">
      <c r="B97" s="45"/>
      <c r="C97" s="53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5"/>
    </row>
    <row r="98" spans="2:20" x14ac:dyDescent="0.2">
      <c r="B98" s="66" t="s">
        <v>260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50"/>
    </row>
    <row r="99" spans="2:20" x14ac:dyDescent="0.2">
      <c r="B99" s="45" t="str">
        <f>B81</f>
        <v xml:space="preserve">U.S. Market </v>
      </c>
      <c r="C99" s="58">
        <f>IF($C$14="High",(C90/$C$51),(C90*$C$50))</f>
        <v>0</v>
      </c>
      <c r="D99" s="58">
        <f t="shared" ref="D99:R99" si="26">IF($C$14="High",(D90/$C$51),(D90/$C$50))</f>
        <v>0</v>
      </c>
      <c r="E99" s="58">
        <f t="shared" si="26"/>
        <v>2.4856224524876764</v>
      </c>
      <c r="F99" s="58">
        <f t="shared" si="26"/>
        <v>4.2481785274433328</v>
      </c>
      <c r="G99" s="58">
        <f t="shared" si="26"/>
        <v>4.3563383770456392</v>
      </c>
      <c r="H99" s="58">
        <f t="shared" si="26"/>
        <v>5.360702409107625</v>
      </c>
      <c r="I99" s="58">
        <f t="shared" si="26"/>
        <v>8.2457811560373759</v>
      </c>
      <c r="J99" s="58">
        <f t="shared" si="26"/>
        <v>12.21381939648457</v>
      </c>
      <c r="K99" s="58">
        <f t="shared" si="26"/>
        <v>16.378567299251813</v>
      </c>
      <c r="L99" s="58">
        <f t="shared" si="26"/>
        <v>16.795570342872594</v>
      </c>
      <c r="M99" s="58">
        <f t="shared" si="26"/>
        <v>19.249448098768347</v>
      </c>
      <c r="N99" s="58">
        <f t="shared" si="26"/>
        <v>19.739544594911404</v>
      </c>
      <c r="O99" s="58">
        <f t="shared" si="26"/>
        <v>20.242119089088451</v>
      </c>
      <c r="P99" s="58">
        <f t="shared" si="26"/>
        <v>20.757489274725494</v>
      </c>
      <c r="Q99" s="58">
        <f t="shared" si="26"/>
        <v>21.285980933814727</v>
      </c>
      <c r="R99" s="59">
        <f t="shared" si="26"/>
        <v>21.827928142851757</v>
      </c>
    </row>
    <row r="100" spans="2:20" x14ac:dyDescent="0.2">
      <c r="B100" s="45" t="str">
        <f>B82</f>
        <v>France Market</v>
      </c>
      <c r="C100" s="58">
        <f>IF($C$14="High",(C91/$C$51),(C91*$C$50))</f>
        <v>0</v>
      </c>
      <c r="D100" s="58">
        <f t="shared" ref="D100:R100" si="27">IF($C$14="High",(D91/$C$51),(D91/$C$50))</f>
        <v>0</v>
      </c>
      <c r="E100" s="58">
        <f t="shared" si="27"/>
        <v>0.43733023033686541</v>
      </c>
      <c r="F100" s="58">
        <f t="shared" si="27"/>
        <v>0.72547947989956219</v>
      </c>
      <c r="G100" s="58">
        <f t="shared" si="27"/>
        <v>0.72209114199573166</v>
      </c>
      <c r="H100" s="58">
        <f t="shared" si="27"/>
        <v>0.8624623551103936</v>
      </c>
      <c r="I100" s="58">
        <f t="shared" si="27"/>
        <v>1.2876513619989884</v>
      </c>
      <c r="J100" s="58">
        <f t="shared" si="27"/>
        <v>1.8512540383621932</v>
      </c>
      <c r="K100" s="58">
        <f t="shared" si="27"/>
        <v>2.4095640358475512</v>
      </c>
      <c r="L100" s="58">
        <f t="shared" si="27"/>
        <v>2.3983102135402694</v>
      </c>
      <c r="M100" s="58">
        <f t="shared" si="27"/>
        <v>2.6679452992860622</v>
      </c>
      <c r="N100" s="58">
        <f t="shared" si="27"/>
        <v>2.6554847122765315</v>
      </c>
      <c r="O100" s="58">
        <f t="shared" si="27"/>
        <v>2.6430823221980493</v>
      </c>
      <c r="P100" s="58">
        <f t="shared" si="27"/>
        <v>2.630737857242972</v>
      </c>
      <c r="Q100" s="58">
        <f t="shared" si="27"/>
        <v>2.6184510468731288</v>
      </c>
      <c r="R100" s="59">
        <f t="shared" si="27"/>
        <v>2.6062216218138938</v>
      </c>
    </row>
    <row r="101" spans="2:20" x14ac:dyDescent="0.2">
      <c r="B101" s="45" t="str">
        <f>B83</f>
        <v>U.K. Market</v>
      </c>
      <c r="C101" s="58">
        <f>IF($C$14="High",(C92/$C$51),(C92*$C$50))</f>
        <v>0</v>
      </c>
      <c r="D101" s="58">
        <f t="shared" ref="D101:R101" si="28">IF($C$14="High",(D92/$C$51),(D92/$C$50))</f>
        <v>0</v>
      </c>
      <c r="E101" s="58">
        <f t="shared" si="28"/>
        <v>0.58963974390101648</v>
      </c>
      <c r="F101" s="58">
        <f t="shared" si="28"/>
        <v>0.98273290650169409</v>
      </c>
      <c r="G101" s="58">
        <f t="shared" si="28"/>
        <v>0.98273290650169409</v>
      </c>
      <c r="H101" s="58">
        <f t="shared" si="28"/>
        <v>1.179279487802033</v>
      </c>
      <c r="I101" s="58">
        <f t="shared" si="28"/>
        <v>1.76891923170305</v>
      </c>
      <c r="J101" s="58">
        <f t="shared" si="28"/>
        <v>2.5551055569044054</v>
      </c>
      <c r="K101" s="58">
        <f t="shared" si="28"/>
        <v>3.3412918821057609</v>
      </c>
      <c r="L101" s="58">
        <f t="shared" si="28"/>
        <v>3.3412918821057609</v>
      </c>
      <c r="M101" s="58">
        <f t="shared" si="28"/>
        <v>3.7343850447064382</v>
      </c>
      <c r="N101" s="58">
        <f t="shared" si="28"/>
        <v>3.7343850447064382</v>
      </c>
      <c r="O101" s="58">
        <f t="shared" si="28"/>
        <v>3.7343850447064382</v>
      </c>
      <c r="P101" s="58">
        <f t="shared" si="28"/>
        <v>3.7343850447064382</v>
      </c>
      <c r="Q101" s="58">
        <f t="shared" si="28"/>
        <v>3.7343850447064382</v>
      </c>
      <c r="R101" s="59">
        <f t="shared" si="28"/>
        <v>3.7343850447064382</v>
      </c>
    </row>
    <row r="102" spans="2:20" x14ac:dyDescent="0.2">
      <c r="B102" s="45" t="str">
        <f>B84</f>
        <v>Germany Market</v>
      </c>
      <c r="C102" s="58">
        <f>IF($C$14="High",(C93/$C$51),(C93*$C$50))</f>
        <v>0</v>
      </c>
      <c r="D102" s="58">
        <f t="shared" ref="D102:R102" si="29">IF($C$14="High",(D93/$C$51),(D93/$C$50))</f>
        <v>0</v>
      </c>
      <c r="E102" s="58">
        <f t="shared" si="29"/>
        <v>0.25967897140805835</v>
      </c>
      <c r="F102" s="58">
        <f t="shared" si="29"/>
        <v>0.40001822748596988</v>
      </c>
      <c r="G102" s="58">
        <f t="shared" si="29"/>
        <v>0.36972092454010291</v>
      </c>
      <c r="H102" s="58">
        <f t="shared" si="29"/>
        <v>0.41006200012998006</v>
      </c>
      <c r="I102" s="58">
        <f t="shared" si="29"/>
        <v>0.56850597568883621</v>
      </c>
      <c r="J102" s="58">
        <f t="shared" si="29"/>
        <v>0.75897964043903299</v>
      </c>
      <c r="K102" s="58">
        <f t="shared" si="29"/>
        <v>0.91733918347340915</v>
      </c>
      <c r="L102" s="58">
        <f t="shared" si="29"/>
        <v>0.84786009168181586</v>
      </c>
      <c r="M102" s="58">
        <f t="shared" si="29"/>
        <v>0.87583666609686106</v>
      </c>
      <c r="N102" s="58">
        <f t="shared" si="29"/>
        <v>0.80950096691983953</v>
      </c>
      <c r="O102" s="58">
        <f t="shared" si="29"/>
        <v>0.74818952072929601</v>
      </c>
      <c r="P102" s="58">
        <f t="shared" si="29"/>
        <v>0.69152179157874483</v>
      </c>
      <c r="Q102" s="58">
        <f t="shared" si="29"/>
        <v>0.63914606524046247</v>
      </c>
      <c r="R102" s="59">
        <f t="shared" si="29"/>
        <v>0.5907372662541005</v>
      </c>
    </row>
    <row r="103" spans="2:20" x14ac:dyDescent="0.2">
      <c r="B103" s="45" t="str">
        <f>B85</f>
        <v>Australia Market</v>
      </c>
      <c r="C103" s="58">
        <f>IF($C$14="High",(C94/$C$51),(C94*$C$50))</f>
        <v>0</v>
      </c>
      <c r="D103" s="58">
        <f t="shared" ref="D103:R103" si="30">IF($C$14="High",(D94/$C$51),(D94/$C$50))</f>
        <v>0</v>
      </c>
      <c r="E103" s="58">
        <f t="shared" si="30"/>
        <v>0.19874086969788837</v>
      </c>
      <c r="F103" s="58">
        <f t="shared" si="30"/>
        <v>0.37143645089061583</v>
      </c>
      <c r="G103" s="58">
        <f t="shared" si="30"/>
        <v>0.41651735929285633</v>
      </c>
      <c r="H103" s="58">
        <f t="shared" si="30"/>
        <v>0.5604836364648047</v>
      </c>
      <c r="I103" s="58">
        <f t="shared" si="30"/>
        <v>0.94276354795316009</v>
      </c>
      <c r="J103" s="58">
        <f t="shared" si="30"/>
        <v>1.5270463186795424</v>
      </c>
      <c r="K103" s="58">
        <f t="shared" si="30"/>
        <v>2.2392694998517024</v>
      </c>
      <c r="L103" s="58">
        <f t="shared" si="30"/>
        <v>2.5110476276275184</v>
      </c>
      <c r="M103" s="58">
        <f t="shared" si="30"/>
        <v>3.147083131193821</v>
      </c>
      <c r="N103" s="58">
        <f t="shared" si="30"/>
        <v>3.5290417839631067</v>
      </c>
      <c r="O103" s="58">
        <f t="shared" si="30"/>
        <v>3.9573584153250927</v>
      </c>
      <c r="P103" s="58">
        <f t="shared" si="30"/>
        <v>4.4376594515005729</v>
      </c>
      <c r="Q103" s="58">
        <f t="shared" si="30"/>
        <v>4.9762541930068336</v>
      </c>
      <c r="R103" s="59">
        <f t="shared" si="30"/>
        <v>5.5802176944976178</v>
      </c>
    </row>
    <row r="104" spans="2:20" x14ac:dyDescent="0.2">
      <c r="B104" s="45" t="str">
        <f>B95</f>
        <v>Total Market</v>
      </c>
      <c r="C104" s="58">
        <f>SUM(C99:C103)</f>
        <v>0</v>
      </c>
      <c r="D104" s="58">
        <f t="shared" ref="D104:R104" si="31">SUM(D99:D103)</f>
        <v>0</v>
      </c>
      <c r="E104" s="58">
        <f t="shared" si="31"/>
        <v>3.971012267831505</v>
      </c>
      <c r="F104" s="58">
        <f t="shared" si="31"/>
        <v>6.7278455922211737</v>
      </c>
      <c r="G104" s="58">
        <f t="shared" si="31"/>
        <v>6.847400709376025</v>
      </c>
      <c r="H104" s="58">
        <f t="shared" si="31"/>
        <v>8.3729898886148355</v>
      </c>
      <c r="I104" s="58">
        <f t="shared" si="31"/>
        <v>12.813621273381409</v>
      </c>
      <c r="J104" s="58">
        <f t="shared" si="31"/>
        <v>18.906204950869743</v>
      </c>
      <c r="K104" s="58">
        <f t="shared" si="31"/>
        <v>25.286031900530237</v>
      </c>
      <c r="L104" s="58">
        <f t="shared" si="31"/>
        <v>25.894080157827961</v>
      </c>
      <c r="M104" s="58">
        <f t="shared" si="31"/>
        <v>29.67469824005153</v>
      </c>
      <c r="N104" s="58">
        <f t="shared" si="31"/>
        <v>30.467957102777319</v>
      </c>
      <c r="O104" s="58">
        <f t="shared" si="31"/>
        <v>31.325134392047328</v>
      </c>
      <c r="P104" s="58">
        <f t="shared" si="31"/>
        <v>32.251793419754222</v>
      </c>
      <c r="Q104" s="58">
        <f t="shared" si="31"/>
        <v>33.254217283641594</v>
      </c>
      <c r="R104" s="59">
        <f t="shared" si="31"/>
        <v>34.339489770123812</v>
      </c>
    </row>
    <row r="105" spans="2:20" ht="12" customHeight="1" x14ac:dyDescent="0.2">
      <c r="B105" s="45"/>
      <c r="C105" s="53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5"/>
    </row>
    <row r="106" spans="2:20" x14ac:dyDescent="0.2">
      <c r="B106" s="66" t="s">
        <v>245</v>
      </c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1"/>
    </row>
    <row r="107" spans="2:20" x14ac:dyDescent="0.2">
      <c r="B107" s="45" t="str">
        <f>B99</f>
        <v xml:space="preserve">U.S. Market </v>
      </c>
      <c r="C107" s="53">
        <f>C99*$C$17</f>
        <v>0</v>
      </c>
      <c r="D107" s="53">
        <f>D99*$C$17</f>
        <v>0</v>
      </c>
      <c r="E107" s="53">
        <f t="shared" ref="E107:R107" si="32">E99*$C$17</f>
        <v>0.24856224524876766</v>
      </c>
      <c r="F107" s="53">
        <f t="shared" si="32"/>
        <v>0.42481785274433331</v>
      </c>
      <c r="G107" s="53">
        <f t="shared" si="32"/>
        <v>0.43563383770456393</v>
      </c>
      <c r="H107" s="53">
        <f t="shared" si="32"/>
        <v>0.5360702409107625</v>
      </c>
      <c r="I107" s="53">
        <f t="shared" si="32"/>
        <v>0.82457811560373762</v>
      </c>
      <c r="J107" s="53">
        <f t="shared" si="32"/>
        <v>1.2213819396484571</v>
      </c>
      <c r="K107" s="53">
        <f t="shared" si="32"/>
        <v>1.6378567299251814</v>
      </c>
      <c r="L107" s="53">
        <f t="shared" si="32"/>
        <v>1.6795570342872594</v>
      </c>
      <c r="M107" s="53">
        <f t="shared" si="32"/>
        <v>1.9249448098768349</v>
      </c>
      <c r="N107" s="53">
        <f t="shared" si="32"/>
        <v>1.9739544594911405</v>
      </c>
      <c r="O107" s="53">
        <f t="shared" si="32"/>
        <v>2.0242119089088453</v>
      </c>
      <c r="P107" s="53">
        <f t="shared" si="32"/>
        <v>2.0757489274725494</v>
      </c>
      <c r="Q107" s="53">
        <f t="shared" si="32"/>
        <v>2.128598093381473</v>
      </c>
      <c r="R107" s="62">
        <f t="shared" si="32"/>
        <v>2.1827928142851758</v>
      </c>
    </row>
    <row r="108" spans="2:20" x14ac:dyDescent="0.2">
      <c r="B108" s="45" t="str">
        <f>B100</f>
        <v>France Market</v>
      </c>
      <c r="C108" s="53">
        <f t="shared" ref="C108:R111" si="33">C100*$C$17</f>
        <v>0</v>
      </c>
      <c r="D108" s="53">
        <f t="shared" si="33"/>
        <v>0</v>
      </c>
      <c r="E108" s="53">
        <f t="shared" si="33"/>
        <v>4.3733023033686542E-2</v>
      </c>
      <c r="F108" s="53">
        <f t="shared" si="33"/>
        <v>7.2547947989956216E-2</v>
      </c>
      <c r="G108" s="53">
        <f t="shared" si="33"/>
        <v>7.2209114199573168E-2</v>
      </c>
      <c r="H108" s="53">
        <f t="shared" si="33"/>
        <v>8.6246235511039368E-2</v>
      </c>
      <c r="I108" s="53">
        <f t="shared" si="33"/>
        <v>0.12876513619989885</v>
      </c>
      <c r="J108" s="53">
        <f t="shared" si="33"/>
        <v>0.18512540383621934</v>
      </c>
      <c r="K108" s="53">
        <f t="shared" si="33"/>
        <v>0.24095640358475512</v>
      </c>
      <c r="L108" s="53">
        <f t="shared" si="33"/>
        <v>0.23983102135402695</v>
      </c>
      <c r="M108" s="53">
        <f t="shared" si="33"/>
        <v>0.26679452992860625</v>
      </c>
      <c r="N108" s="53">
        <f t="shared" si="33"/>
        <v>0.26554847122765318</v>
      </c>
      <c r="O108" s="53">
        <f t="shared" si="33"/>
        <v>0.26430823221980493</v>
      </c>
      <c r="P108" s="53">
        <f t="shared" si="33"/>
        <v>0.26307378572429724</v>
      </c>
      <c r="Q108" s="53">
        <f t="shared" si="33"/>
        <v>0.26184510468731287</v>
      </c>
      <c r="R108" s="62">
        <f t="shared" si="33"/>
        <v>0.26062216218138939</v>
      </c>
    </row>
    <row r="109" spans="2:20" x14ac:dyDescent="0.2">
      <c r="B109" s="45" t="str">
        <f>B101</f>
        <v>U.K. Market</v>
      </c>
      <c r="C109" s="53">
        <f t="shared" si="33"/>
        <v>0</v>
      </c>
      <c r="D109" s="53">
        <f t="shared" si="33"/>
        <v>0</v>
      </c>
      <c r="E109" s="53">
        <f t="shared" si="33"/>
        <v>5.8963974390101648E-2</v>
      </c>
      <c r="F109" s="53">
        <f t="shared" si="33"/>
        <v>9.8273290650169418E-2</v>
      </c>
      <c r="G109" s="53">
        <f t="shared" si="33"/>
        <v>9.8273290650169418E-2</v>
      </c>
      <c r="H109" s="53">
        <f t="shared" si="33"/>
        <v>0.1179279487802033</v>
      </c>
      <c r="I109" s="53">
        <f t="shared" si="33"/>
        <v>0.176891923170305</v>
      </c>
      <c r="J109" s="53">
        <f t="shared" si="33"/>
        <v>0.25551055569044057</v>
      </c>
      <c r="K109" s="53">
        <f t="shared" si="33"/>
        <v>0.33412918821057613</v>
      </c>
      <c r="L109" s="53">
        <f t="shared" si="33"/>
        <v>0.33412918821057613</v>
      </c>
      <c r="M109" s="53">
        <f t="shared" si="33"/>
        <v>0.37343850447064386</v>
      </c>
      <c r="N109" s="53">
        <f t="shared" si="33"/>
        <v>0.37343850447064386</v>
      </c>
      <c r="O109" s="53">
        <f t="shared" si="33"/>
        <v>0.37343850447064386</v>
      </c>
      <c r="P109" s="53">
        <f t="shared" si="33"/>
        <v>0.37343850447064386</v>
      </c>
      <c r="Q109" s="53">
        <f t="shared" si="33"/>
        <v>0.37343850447064386</v>
      </c>
      <c r="R109" s="62">
        <f t="shared" si="33"/>
        <v>0.37343850447064386</v>
      </c>
    </row>
    <row r="110" spans="2:20" x14ac:dyDescent="0.2">
      <c r="B110" s="45" t="str">
        <f>B102</f>
        <v>Germany Market</v>
      </c>
      <c r="C110" s="53">
        <f t="shared" si="33"/>
        <v>0</v>
      </c>
      <c r="D110" s="53">
        <f>D102*$C$17</f>
        <v>0</v>
      </c>
      <c r="E110" s="53">
        <f t="shared" si="33"/>
        <v>2.5967897140805836E-2</v>
      </c>
      <c r="F110" s="53">
        <f t="shared" si="33"/>
        <v>4.0001822748596989E-2</v>
      </c>
      <c r="G110" s="53">
        <f t="shared" si="33"/>
        <v>3.6972092454010293E-2</v>
      </c>
      <c r="H110" s="53">
        <f t="shared" si="33"/>
        <v>4.1006200012998012E-2</v>
      </c>
      <c r="I110" s="53">
        <f t="shared" si="33"/>
        <v>5.6850597568883623E-2</v>
      </c>
      <c r="J110" s="53">
        <f t="shared" si="33"/>
        <v>7.589796404390331E-2</v>
      </c>
      <c r="K110" s="53">
        <f t="shared" si="33"/>
        <v>9.1733918347340918E-2</v>
      </c>
      <c r="L110" s="53">
        <f t="shared" si="33"/>
        <v>8.4786009168181589E-2</v>
      </c>
      <c r="M110" s="53">
        <f t="shared" si="33"/>
        <v>8.7583666609686112E-2</v>
      </c>
      <c r="N110" s="53">
        <f t="shared" si="33"/>
        <v>8.0950096691983955E-2</v>
      </c>
      <c r="O110" s="53">
        <f t="shared" si="33"/>
        <v>7.4818952072929601E-2</v>
      </c>
      <c r="P110" s="53">
        <f t="shared" si="33"/>
        <v>6.9152179157874485E-2</v>
      </c>
      <c r="Q110" s="53">
        <f t="shared" si="33"/>
        <v>6.391460652404625E-2</v>
      </c>
      <c r="R110" s="62">
        <f t="shared" si="33"/>
        <v>5.907372662541005E-2</v>
      </c>
    </row>
    <row r="111" spans="2:20" x14ac:dyDescent="0.2">
      <c r="B111" s="45" t="str">
        <f>B103</f>
        <v>Australia Market</v>
      </c>
      <c r="C111" s="53">
        <f>C103*$C$17</f>
        <v>0</v>
      </c>
      <c r="D111" s="53">
        <f>D103*$C$17</f>
        <v>0</v>
      </c>
      <c r="E111" s="53">
        <f t="shared" si="33"/>
        <v>1.9874086969788839E-2</v>
      </c>
      <c r="F111" s="53">
        <f t="shared" si="33"/>
        <v>3.7143645089061587E-2</v>
      </c>
      <c r="G111" s="53">
        <f t="shared" si="33"/>
        <v>4.1651735929285637E-2</v>
      </c>
      <c r="H111" s="53">
        <f t="shared" si="33"/>
        <v>5.604836364648047E-2</v>
      </c>
      <c r="I111" s="53">
        <f t="shared" si="33"/>
        <v>9.4276354795316014E-2</v>
      </c>
      <c r="J111" s="53">
        <f t="shared" si="33"/>
        <v>0.15270463186795424</v>
      </c>
      <c r="K111" s="53">
        <f t="shared" si="33"/>
        <v>0.22392694998517026</v>
      </c>
      <c r="L111" s="53">
        <f t="shared" si="33"/>
        <v>0.25110476276275184</v>
      </c>
      <c r="M111" s="53">
        <f t="shared" si="33"/>
        <v>0.31470831311938213</v>
      </c>
      <c r="N111" s="53">
        <f t="shared" si="33"/>
        <v>0.35290417839631072</v>
      </c>
      <c r="O111" s="53">
        <f t="shared" si="33"/>
        <v>0.39573584153250929</v>
      </c>
      <c r="P111" s="53">
        <f t="shared" si="33"/>
        <v>0.44376594515005729</v>
      </c>
      <c r="Q111" s="53">
        <f t="shared" si="33"/>
        <v>0.49762541930068338</v>
      </c>
      <c r="R111" s="62">
        <f t="shared" si="33"/>
        <v>0.55802176944976178</v>
      </c>
    </row>
    <row r="112" spans="2:20" ht="13.5" customHeight="1" x14ac:dyDescent="0.2">
      <c r="B112" s="45" t="str">
        <f>B95</f>
        <v>Total Market</v>
      </c>
      <c r="C112" s="53">
        <f>SUM(C107:C111)</f>
        <v>0</v>
      </c>
      <c r="D112" s="53">
        <f t="shared" ref="D112:R112" si="34">SUM(D107:D111)</f>
        <v>0</v>
      </c>
      <c r="E112" s="53">
        <f t="shared" si="34"/>
        <v>0.39710122678315052</v>
      </c>
      <c r="F112" s="53">
        <f t="shared" si="34"/>
        <v>0.67278455922211744</v>
      </c>
      <c r="G112" s="53">
        <f t="shared" si="34"/>
        <v>0.68474007093760247</v>
      </c>
      <c r="H112" s="53">
        <f t="shared" si="34"/>
        <v>0.83729898886148368</v>
      </c>
      <c r="I112" s="53">
        <f t="shared" si="34"/>
        <v>1.281362127338141</v>
      </c>
      <c r="J112" s="53">
        <f>SUM(J106:J110)</f>
        <v>1.7379158632190204</v>
      </c>
      <c r="K112" s="53">
        <f t="shared" si="34"/>
        <v>2.5286031900530235</v>
      </c>
      <c r="L112" s="53">
        <f t="shared" si="34"/>
        <v>2.5894080157827961</v>
      </c>
      <c r="M112" s="53">
        <f t="shared" si="34"/>
        <v>2.9674698240051529</v>
      </c>
      <c r="N112" s="53">
        <f t="shared" si="34"/>
        <v>3.0467957102777321</v>
      </c>
      <c r="O112" s="53">
        <f t="shared" si="34"/>
        <v>3.1325134392047329</v>
      </c>
      <c r="P112" s="53">
        <f t="shared" si="34"/>
        <v>3.225179341975422</v>
      </c>
      <c r="Q112" s="53">
        <f t="shared" si="34"/>
        <v>3.3254217283641592</v>
      </c>
      <c r="R112" s="62">
        <f t="shared" si="34"/>
        <v>3.4339489770123812</v>
      </c>
      <c r="T112" s="30"/>
    </row>
    <row r="113" spans="2:18" x14ac:dyDescent="0.2">
      <c r="B113" s="45"/>
      <c r="C113" s="53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5"/>
    </row>
    <row r="114" spans="2:18" x14ac:dyDescent="0.2">
      <c r="B114" s="66" t="s">
        <v>228</v>
      </c>
      <c r="C114" s="53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5"/>
    </row>
    <row r="115" spans="2:18" x14ac:dyDescent="0.2">
      <c r="B115" s="45" t="s">
        <v>215</v>
      </c>
      <c r="C115" s="43">
        <f>C104*C74</f>
        <v>0</v>
      </c>
      <c r="D115" s="43">
        <f>D104*D74</f>
        <v>0</v>
      </c>
      <c r="E115" s="43">
        <f t="shared" ref="E115:R115" si="35">E104*E74</f>
        <v>93.275749526597309</v>
      </c>
      <c r="F115" s="43">
        <f t="shared" si="35"/>
        <v>137.4412023187686</v>
      </c>
      <c r="G115" s="43">
        <f t="shared" si="35"/>
        <v>122.95611289672711</v>
      </c>
      <c r="H115" s="43">
        <f t="shared" si="35"/>
        <v>133.6757460060316</v>
      </c>
      <c r="I115" s="43">
        <f t="shared" si="35"/>
        <v>184.08438276906912</v>
      </c>
      <c r="J115" s="43">
        <f t="shared" si="35"/>
        <v>247.45292342243454</v>
      </c>
      <c r="K115" s="43">
        <f t="shared" si="35"/>
        <v>305.27907959950517</v>
      </c>
      <c r="L115" s="43">
        <f>L104*L74</f>
        <v>291.88605593951502</v>
      </c>
      <c r="M115" s="43">
        <f t="shared" si="35"/>
        <v>315.95636098413712</v>
      </c>
      <c r="N115" s="43">
        <f t="shared" si="35"/>
        <v>309.747418174176</v>
      </c>
      <c r="O115" s="43">
        <f t="shared" si="35"/>
        <v>307.09286442628382</v>
      </c>
      <c r="P115" s="43">
        <f t="shared" si="35"/>
        <v>307.59831959830512</v>
      </c>
      <c r="Q115" s="43">
        <f t="shared" si="35"/>
        <v>310.96361434003973</v>
      </c>
      <c r="R115" s="44">
        <f t="shared" si="35"/>
        <v>316.96910975104214</v>
      </c>
    </row>
    <row r="116" spans="2:18" x14ac:dyDescent="0.2">
      <c r="B116" s="45" t="s">
        <v>217</v>
      </c>
      <c r="C116" s="43">
        <f t="shared" ref="C116:R116" si="36">C69*C104</f>
        <v>0</v>
      </c>
      <c r="D116" s="43">
        <f t="shared" si="36"/>
        <v>0</v>
      </c>
      <c r="E116" s="43">
        <f t="shared" si="36"/>
        <v>42.455962460899997</v>
      </c>
      <c r="F116" s="43">
        <f t="shared" si="36"/>
        <v>62.558580937081736</v>
      </c>
      <c r="G116" s="43">
        <f t="shared" si="36"/>
        <v>55.96545876045839</v>
      </c>
      <c r="H116" s="43">
        <f t="shared" si="36"/>
        <v>60.844672738293866</v>
      </c>
      <c r="I116" s="43">
        <f t="shared" si="36"/>
        <v>83.788977136581295</v>
      </c>
      <c r="J116" s="43">
        <f t="shared" si="36"/>
        <v>112.63219090688871</v>
      </c>
      <c r="K116" s="43">
        <f t="shared" si="36"/>
        <v>138.95269895289263</v>
      </c>
      <c r="L116" s="43">
        <f t="shared" si="36"/>
        <v>132.85664812904639</v>
      </c>
      <c r="M116" s="43">
        <f t="shared" si="36"/>
        <v>143.81263585987122</v>
      </c>
      <c r="N116" s="43">
        <f t="shared" si="36"/>
        <v>140.98653535465448</v>
      </c>
      <c r="O116" s="43">
        <f t="shared" si="36"/>
        <v>139.77827238337906</v>
      </c>
      <c r="P116" s="43">
        <f t="shared" si="36"/>
        <v>140.00833846076699</v>
      </c>
      <c r="Q116" s="43">
        <f t="shared" si="36"/>
        <v>141.54010666365028</v>
      </c>
      <c r="R116" s="44">
        <f t="shared" si="36"/>
        <v>144.27360480247705</v>
      </c>
    </row>
    <row r="117" spans="2:18" x14ac:dyDescent="0.2">
      <c r="B117" s="45" t="s">
        <v>218</v>
      </c>
      <c r="C117" s="43">
        <f>C115*$C$21</f>
        <v>0</v>
      </c>
      <c r="D117" s="43">
        <f t="shared" ref="D117:R117" si="37">D115*$C$20</f>
        <v>0</v>
      </c>
      <c r="E117" s="43">
        <f t="shared" si="37"/>
        <v>18.655149905319462</v>
      </c>
      <c r="F117" s="43">
        <f t="shared" si="37"/>
        <v>27.488240463753723</v>
      </c>
      <c r="G117" s="43">
        <f t="shared" si="37"/>
        <v>24.591222579345423</v>
      </c>
      <c r="H117" s="43">
        <f t="shared" si="37"/>
        <v>26.735149201206323</v>
      </c>
      <c r="I117" s="43">
        <f t="shared" si="37"/>
        <v>36.816876553813827</v>
      </c>
      <c r="J117" s="43">
        <f t="shared" si="37"/>
        <v>49.490584684486912</v>
      </c>
      <c r="K117" s="43">
        <f t="shared" si="37"/>
        <v>61.055815919901036</v>
      </c>
      <c r="L117" s="43">
        <f t="shared" si="37"/>
        <v>58.377211187903008</v>
      </c>
      <c r="M117" s="43">
        <f t="shared" si="37"/>
        <v>63.191272196827427</v>
      </c>
      <c r="N117" s="43">
        <f t="shared" si="37"/>
        <v>61.949483634835204</v>
      </c>
      <c r="O117" s="43">
        <f t="shared" si="37"/>
        <v>61.418572885256765</v>
      </c>
      <c r="P117" s="43">
        <f t="shared" si="37"/>
        <v>61.519663919661028</v>
      </c>
      <c r="Q117" s="43">
        <f t="shared" si="37"/>
        <v>62.192722868007948</v>
      </c>
      <c r="R117" s="44">
        <f t="shared" si="37"/>
        <v>63.393821950208434</v>
      </c>
    </row>
    <row r="118" spans="2:18" x14ac:dyDescent="0.2">
      <c r="B118" s="45" t="s">
        <v>221</v>
      </c>
      <c r="C118" s="43">
        <f>C115*$C$23</f>
        <v>0</v>
      </c>
      <c r="D118" s="43">
        <f t="shared" ref="D118:R118" si="38">D115*$C$23</f>
        <v>0</v>
      </c>
      <c r="E118" s="43">
        <f t="shared" si="38"/>
        <v>4.6637874763298655</v>
      </c>
      <c r="F118" s="43">
        <f t="shared" si="38"/>
        <v>6.8720601159384307</v>
      </c>
      <c r="G118" s="43">
        <f t="shared" si="38"/>
        <v>6.1478056448363558</v>
      </c>
      <c r="H118" s="43">
        <f t="shared" si="38"/>
        <v>6.6837873003015806</v>
      </c>
      <c r="I118" s="43">
        <f t="shared" si="38"/>
        <v>9.2042191384534568</v>
      </c>
      <c r="J118" s="43">
        <f t="shared" si="38"/>
        <v>12.372646171121728</v>
      </c>
      <c r="K118" s="43">
        <f t="shared" si="38"/>
        <v>15.263953979975259</v>
      </c>
      <c r="L118" s="43">
        <f t="shared" si="38"/>
        <v>14.594302796975752</v>
      </c>
      <c r="M118" s="43">
        <f t="shared" si="38"/>
        <v>15.797818049206857</v>
      </c>
      <c r="N118" s="43">
        <f t="shared" si="38"/>
        <v>15.487370908708801</v>
      </c>
      <c r="O118" s="43">
        <f t="shared" si="38"/>
        <v>15.354643221314191</v>
      </c>
      <c r="P118" s="43">
        <f t="shared" si="38"/>
        <v>15.379915979915257</v>
      </c>
      <c r="Q118" s="43">
        <f t="shared" si="38"/>
        <v>15.548180717001987</v>
      </c>
      <c r="R118" s="44">
        <f t="shared" si="38"/>
        <v>15.848455487552108</v>
      </c>
    </row>
    <row r="119" spans="2:18" x14ac:dyDescent="0.2">
      <c r="B119" s="45" t="s">
        <v>223</v>
      </c>
      <c r="C119" s="43">
        <f>C115*$C$24</f>
        <v>0</v>
      </c>
      <c r="D119" s="43">
        <f t="shared" ref="D119:R119" si="39">D115*$C$24</f>
        <v>0</v>
      </c>
      <c r="E119" s="43">
        <f t="shared" si="39"/>
        <v>0</v>
      </c>
      <c r="F119" s="43">
        <f t="shared" si="39"/>
        <v>0</v>
      </c>
      <c r="G119" s="43">
        <f t="shared" si="39"/>
        <v>0</v>
      </c>
      <c r="H119" s="43">
        <f t="shared" si="39"/>
        <v>0</v>
      </c>
      <c r="I119" s="43">
        <f t="shared" si="39"/>
        <v>0</v>
      </c>
      <c r="J119" s="43">
        <f t="shared" si="39"/>
        <v>0</v>
      </c>
      <c r="K119" s="43">
        <f t="shared" si="39"/>
        <v>0</v>
      </c>
      <c r="L119" s="43">
        <f t="shared" si="39"/>
        <v>0</v>
      </c>
      <c r="M119" s="43">
        <f t="shared" si="39"/>
        <v>0</v>
      </c>
      <c r="N119" s="43">
        <f t="shared" si="39"/>
        <v>0</v>
      </c>
      <c r="O119" s="43">
        <f t="shared" si="39"/>
        <v>0</v>
      </c>
      <c r="P119" s="43">
        <f t="shared" si="39"/>
        <v>0</v>
      </c>
      <c r="Q119" s="43">
        <f t="shared" si="39"/>
        <v>0</v>
      </c>
      <c r="R119" s="44">
        <f t="shared" si="39"/>
        <v>0</v>
      </c>
    </row>
    <row r="120" spans="2:18" x14ac:dyDescent="0.2">
      <c r="B120" s="45" t="s">
        <v>226</v>
      </c>
      <c r="C120" s="43">
        <f>C115-SUM(C116:C119)</f>
        <v>0</v>
      </c>
      <c r="D120" s="43">
        <f t="shared" ref="D120:R120" si="40">D115-SUM(D116:D119)</f>
        <v>0</v>
      </c>
      <c r="E120" s="43">
        <f t="shared" si="40"/>
        <v>27.500849684047978</v>
      </c>
      <c r="F120" s="43">
        <f t="shared" si="40"/>
        <v>40.522320801994724</v>
      </c>
      <c r="G120" s="43">
        <f t="shared" si="40"/>
        <v>36.251625912086936</v>
      </c>
      <c r="H120" s="43">
        <f t="shared" si="40"/>
        <v>39.412136766229835</v>
      </c>
      <c r="I120" s="43">
        <f t="shared" si="40"/>
        <v>54.274309940220547</v>
      </c>
      <c r="J120" s="43">
        <f t="shared" si="40"/>
        <v>72.957501659937208</v>
      </c>
      <c r="K120" s="43">
        <f t="shared" si="40"/>
        <v>90.006610746736214</v>
      </c>
      <c r="L120" s="43">
        <f t="shared" si="40"/>
        <v>86.057893825589872</v>
      </c>
      <c r="M120" s="43">
        <f t="shared" si="40"/>
        <v>93.154634878231604</v>
      </c>
      <c r="N120" s="43">
        <f t="shared" si="40"/>
        <v>91.324028275977497</v>
      </c>
      <c r="O120" s="43">
        <f t="shared" si="40"/>
        <v>90.541375936333793</v>
      </c>
      <c r="P120" s="43">
        <f t="shared" si="40"/>
        <v>90.690401237961851</v>
      </c>
      <c r="Q120" s="43">
        <f t="shared" si="40"/>
        <v>91.682604091379488</v>
      </c>
      <c r="R120" s="44">
        <f t="shared" si="40"/>
        <v>93.453227510804538</v>
      </c>
    </row>
    <row r="121" spans="2:18" x14ac:dyDescent="0.2">
      <c r="B121" s="45" t="s">
        <v>225</v>
      </c>
      <c r="C121" s="43">
        <f>C120*$C$25</f>
        <v>0</v>
      </c>
      <c r="D121" s="43">
        <f t="shared" ref="D121:R121" si="41">D120*$C$25</f>
        <v>0</v>
      </c>
      <c r="E121" s="43">
        <f t="shared" si="41"/>
        <v>9.3502888925763123</v>
      </c>
      <c r="F121" s="43">
        <f t="shared" si="41"/>
        <v>13.777589072678207</v>
      </c>
      <c r="G121" s="43">
        <f t="shared" si="41"/>
        <v>12.32555281010956</v>
      </c>
      <c r="H121" s="43">
        <f t="shared" si="41"/>
        <v>13.400126500518144</v>
      </c>
      <c r="I121" s="43">
        <f t="shared" si="41"/>
        <v>18.453265379674988</v>
      </c>
      <c r="J121" s="43">
        <f t="shared" si="41"/>
        <v>24.805550564378652</v>
      </c>
      <c r="K121" s="43">
        <f t="shared" si="41"/>
        <v>30.602247653890316</v>
      </c>
      <c r="L121" s="43">
        <f t="shared" si="41"/>
        <v>29.259683900700558</v>
      </c>
      <c r="M121" s="43">
        <f t="shared" si="41"/>
        <v>31.672575858598748</v>
      </c>
      <c r="N121" s="43">
        <f t="shared" si="41"/>
        <v>31.050169613832352</v>
      </c>
      <c r="O121" s="43">
        <f t="shared" si="41"/>
        <v>30.784067818353492</v>
      </c>
      <c r="P121" s="43">
        <f t="shared" si="41"/>
        <v>30.834736420907031</v>
      </c>
      <c r="Q121" s="43">
        <f t="shared" si="41"/>
        <v>31.172085391069029</v>
      </c>
      <c r="R121" s="44">
        <f t="shared" si="41"/>
        <v>31.774097353673547</v>
      </c>
    </row>
    <row r="122" spans="2:18" x14ac:dyDescent="0.2">
      <c r="B122" s="63" t="s">
        <v>216</v>
      </c>
      <c r="C122" s="64">
        <f>C120-C121</f>
        <v>0</v>
      </c>
      <c r="D122" s="64">
        <f t="shared" ref="D122:R122" si="42">D120-D121</f>
        <v>0</v>
      </c>
      <c r="E122" s="64">
        <f t="shared" si="42"/>
        <v>18.150560791471666</v>
      </c>
      <c r="F122" s="64">
        <f t="shared" si="42"/>
        <v>26.744731729316516</v>
      </c>
      <c r="G122" s="64">
        <f t="shared" si="42"/>
        <v>23.926073101977376</v>
      </c>
      <c r="H122" s="64">
        <f t="shared" si="42"/>
        <v>26.012010265711691</v>
      </c>
      <c r="I122" s="64">
        <f t="shared" si="42"/>
        <v>35.821044560545559</v>
      </c>
      <c r="J122" s="64">
        <f t="shared" si="42"/>
        <v>48.151951095558559</v>
      </c>
      <c r="K122" s="64">
        <f t="shared" si="42"/>
        <v>59.404363092845898</v>
      </c>
      <c r="L122" s="64">
        <f t="shared" si="42"/>
        <v>56.798209924889314</v>
      </c>
      <c r="M122" s="64">
        <f t="shared" si="42"/>
        <v>61.482059019632857</v>
      </c>
      <c r="N122" s="64">
        <f t="shared" si="42"/>
        <v>60.273858662145145</v>
      </c>
      <c r="O122" s="64">
        <f t="shared" si="42"/>
        <v>59.757308117980301</v>
      </c>
      <c r="P122" s="64">
        <f t="shared" si="42"/>
        <v>59.855664817054816</v>
      </c>
      <c r="Q122" s="64">
        <f t="shared" si="42"/>
        <v>60.510518700310456</v>
      </c>
      <c r="R122" s="65">
        <f t="shared" si="42"/>
        <v>61.679130157130992</v>
      </c>
    </row>
    <row r="126" spans="2:18" x14ac:dyDescent="0.2">
      <c r="D126" s="37"/>
    </row>
    <row r="132" spans="3:3" x14ac:dyDescent="0.2">
      <c r="C132" s="7"/>
    </row>
  </sheetData>
  <phoneticPr fontId="2" type="noConversion"/>
  <dataValidations count="1">
    <dataValidation type="list" allowBlank="1" showInputMessage="1" showErrorMessage="1" sqref="C14">
      <formula1>$C$15:$C$16</formula1>
    </dataValidation>
  </dataValidations>
  <pageMargins left="0.75" right="0.75" top="1" bottom="1" header="0.5" footer="0.5"/>
  <pageSetup scale="46" fitToHeight="5" orientation="landscape" r:id="rId1"/>
  <headerFooter alignWithMargins="0"/>
  <cellWatches>
    <cellWatch r="C78"/>
  </cellWatche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404"/>
  <sheetViews>
    <sheetView zoomScale="85" workbookViewId="0">
      <selection activeCell="E56" sqref="E56"/>
    </sheetView>
  </sheetViews>
  <sheetFormatPr defaultRowHeight="12.75" x14ac:dyDescent="0.2"/>
  <cols>
    <col min="4" max="4" width="10.5703125" bestFit="1" customWidth="1"/>
    <col min="5" max="5" width="13.28515625" bestFit="1" customWidth="1"/>
    <col min="6" max="6" width="5.7109375" bestFit="1" customWidth="1"/>
    <col min="7" max="7" width="10.5703125" bestFit="1" customWidth="1"/>
    <col min="8" max="8" width="13.28515625" bestFit="1" customWidth="1"/>
    <col min="10" max="10" width="5.7109375" bestFit="1" customWidth="1"/>
    <col min="11" max="11" width="10.5703125" bestFit="1" customWidth="1"/>
    <col min="12" max="12" width="13.28515625" bestFit="1" customWidth="1"/>
    <col min="13" max="13" width="5.7109375" bestFit="1" customWidth="1"/>
    <col min="14" max="14" width="10.5703125" bestFit="1" customWidth="1"/>
    <col min="15" max="15" width="13.28515625" bestFit="1" customWidth="1"/>
  </cols>
  <sheetData>
    <row r="1" spans="1:15" ht="13.5" thickBot="1" x14ac:dyDescent="0.25">
      <c r="A1" s="38">
        <v>20</v>
      </c>
      <c r="C1" s="89" t="s">
        <v>214</v>
      </c>
      <c r="D1" s="90"/>
      <c r="E1" s="90"/>
      <c r="F1" s="90"/>
      <c r="G1" s="90"/>
      <c r="H1" s="91"/>
      <c r="J1" s="89" t="s">
        <v>219</v>
      </c>
      <c r="K1" s="90"/>
      <c r="L1" s="90"/>
      <c r="M1" s="90"/>
      <c r="N1" s="90"/>
      <c r="O1" s="91"/>
    </row>
    <row r="2" spans="1:15" x14ac:dyDescent="0.2">
      <c r="A2" s="38">
        <v>19.95</v>
      </c>
      <c r="C2" s="72" t="s">
        <v>210</v>
      </c>
      <c r="D2" s="36" t="s">
        <v>212</v>
      </c>
      <c r="E2" s="36" t="s">
        <v>213</v>
      </c>
      <c r="F2" s="36" t="s">
        <v>210</v>
      </c>
      <c r="G2" s="36" t="s">
        <v>212</v>
      </c>
      <c r="H2" s="73" t="s">
        <v>213</v>
      </c>
      <c r="J2" s="72" t="s">
        <v>210</v>
      </c>
      <c r="K2" s="36" t="s">
        <v>212</v>
      </c>
      <c r="L2" s="36" t="s">
        <v>213</v>
      </c>
      <c r="M2" s="36" t="s">
        <v>210</v>
      </c>
      <c r="N2" s="36" t="s">
        <v>212</v>
      </c>
      <c r="O2" s="73" t="s">
        <v>213</v>
      </c>
    </row>
    <row r="3" spans="1:15" x14ac:dyDescent="0.2">
      <c r="A3" s="38">
        <v>19.899999999999999</v>
      </c>
      <c r="C3" s="74">
        <v>0</v>
      </c>
      <c r="D3" s="32">
        <v>0</v>
      </c>
      <c r="E3" s="33">
        <v>0</v>
      </c>
      <c r="F3" s="39">
        <v>3.3499999999997998</v>
      </c>
      <c r="G3" s="32">
        <v>3</v>
      </c>
      <c r="H3" s="75">
        <v>0.1</v>
      </c>
      <c r="J3" s="74">
        <v>0</v>
      </c>
      <c r="K3" s="32">
        <v>0</v>
      </c>
      <c r="L3" s="33">
        <v>0</v>
      </c>
      <c r="M3" s="39">
        <v>1.0499999999997001</v>
      </c>
      <c r="N3" s="32">
        <v>11</v>
      </c>
      <c r="O3" s="75">
        <v>7.8014184397163122E-2</v>
      </c>
    </row>
    <row r="4" spans="1:15" x14ac:dyDescent="0.2">
      <c r="A4" s="38">
        <v>19.850000000000001</v>
      </c>
      <c r="C4" s="74">
        <v>4.9999999999698702E-2</v>
      </c>
      <c r="D4" s="32">
        <v>0</v>
      </c>
      <c r="E4" s="33">
        <v>0</v>
      </c>
      <c r="F4" s="39">
        <v>9.0999999999998007</v>
      </c>
      <c r="G4" s="32">
        <v>2</v>
      </c>
      <c r="H4" s="75">
        <v>0.16666666666666666</v>
      </c>
      <c r="J4" s="74">
        <v>4.9999999999698702E-2</v>
      </c>
      <c r="K4" s="32">
        <v>0</v>
      </c>
      <c r="L4" s="33">
        <v>0</v>
      </c>
      <c r="M4" s="39">
        <v>1.2999999999997001</v>
      </c>
      <c r="N4" s="32">
        <v>7</v>
      </c>
      <c r="O4" s="75">
        <v>0.1276595744680851</v>
      </c>
    </row>
    <row r="5" spans="1:15" x14ac:dyDescent="0.2">
      <c r="A5" s="38">
        <v>19.8</v>
      </c>
      <c r="C5" s="74">
        <v>9.9999999999699399E-2</v>
      </c>
      <c r="D5" s="32">
        <v>0</v>
      </c>
      <c r="E5" s="33">
        <v>0</v>
      </c>
      <c r="F5" s="39">
        <v>9.6499999999999009</v>
      </c>
      <c r="G5" s="32">
        <v>2</v>
      </c>
      <c r="H5" s="75">
        <v>0.23333333333333334</v>
      </c>
      <c r="J5" s="74">
        <v>9.9999999999699399E-2</v>
      </c>
      <c r="K5" s="32">
        <v>0</v>
      </c>
      <c r="L5" s="33">
        <v>0</v>
      </c>
      <c r="M5" s="39">
        <v>1.3999999999996999</v>
      </c>
      <c r="N5" s="32">
        <v>6</v>
      </c>
      <c r="O5" s="75">
        <v>0.1702127659574468</v>
      </c>
    </row>
    <row r="6" spans="1:15" x14ac:dyDescent="0.2">
      <c r="A6" s="38">
        <v>19.75</v>
      </c>
      <c r="C6" s="74">
        <v>0.14999999999970001</v>
      </c>
      <c r="D6" s="32">
        <v>0</v>
      </c>
      <c r="E6" s="33">
        <v>0</v>
      </c>
      <c r="F6" s="39">
        <v>9.7499999999999005</v>
      </c>
      <c r="G6" s="32">
        <v>2</v>
      </c>
      <c r="H6" s="75">
        <v>0.3</v>
      </c>
      <c r="J6" s="74">
        <v>0.14999999999970001</v>
      </c>
      <c r="K6" s="32">
        <v>0</v>
      </c>
      <c r="L6" s="33">
        <v>0</v>
      </c>
      <c r="M6" s="39">
        <v>1.5499999999997001</v>
      </c>
      <c r="N6" s="32">
        <v>6</v>
      </c>
      <c r="O6" s="75">
        <v>0.21276595744680851</v>
      </c>
    </row>
    <row r="7" spans="1:15" x14ac:dyDescent="0.2">
      <c r="A7" s="38">
        <v>19.7</v>
      </c>
      <c r="C7" s="74">
        <v>0.199999999999701</v>
      </c>
      <c r="D7" s="32">
        <v>0</v>
      </c>
      <c r="E7" s="33">
        <v>0</v>
      </c>
      <c r="F7" s="39">
        <v>11.0999999999999</v>
      </c>
      <c r="G7" s="32">
        <v>2</v>
      </c>
      <c r="H7" s="75">
        <v>0.36666666666666664</v>
      </c>
      <c r="J7" s="74">
        <v>0.199999999999701</v>
      </c>
      <c r="K7" s="32">
        <v>0</v>
      </c>
      <c r="L7" s="33">
        <v>0</v>
      </c>
      <c r="M7" s="39">
        <v>2.0999999999996999</v>
      </c>
      <c r="N7" s="32">
        <v>6</v>
      </c>
      <c r="O7" s="75">
        <v>0.25531914893617019</v>
      </c>
    </row>
    <row r="8" spans="1:15" x14ac:dyDescent="0.2">
      <c r="A8" s="38">
        <v>19.649999999999999</v>
      </c>
      <c r="C8" s="74">
        <v>0.24999999999970199</v>
      </c>
      <c r="D8" s="32">
        <v>0</v>
      </c>
      <c r="E8" s="33">
        <v>0</v>
      </c>
      <c r="F8" s="39">
        <v>17.100000000000001</v>
      </c>
      <c r="G8" s="32">
        <v>2</v>
      </c>
      <c r="H8" s="75">
        <v>0.43333333333333335</v>
      </c>
      <c r="J8" s="74">
        <v>0.24999999999970199</v>
      </c>
      <c r="K8" s="32">
        <v>0</v>
      </c>
      <c r="L8" s="33">
        <v>0</v>
      </c>
      <c r="M8" s="39">
        <v>2.3999999999997002</v>
      </c>
      <c r="N8" s="32">
        <v>6</v>
      </c>
      <c r="O8" s="75">
        <v>0.2978723404255319</v>
      </c>
    </row>
    <row r="9" spans="1:15" x14ac:dyDescent="0.2">
      <c r="A9" s="38">
        <v>19.600000000000001</v>
      </c>
      <c r="C9" s="74">
        <v>0.29999999999969901</v>
      </c>
      <c r="D9" s="32">
        <v>0</v>
      </c>
      <c r="E9" s="33">
        <v>0</v>
      </c>
      <c r="F9" s="39">
        <v>1.6999999999997</v>
      </c>
      <c r="G9" s="32">
        <v>1</v>
      </c>
      <c r="H9" s="75">
        <v>0.46666666666666667</v>
      </c>
      <c r="J9" s="74">
        <v>0.29999999999969901</v>
      </c>
      <c r="K9" s="32">
        <v>0</v>
      </c>
      <c r="L9" s="33">
        <v>0</v>
      </c>
      <c r="M9" s="39">
        <v>0.94999999999970097</v>
      </c>
      <c r="N9" s="32">
        <v>5</v>
      </c>
      <c r="O9" s="75">
        <v>0.33333333333333331</v>
      </c>
    </row>
    <row r="10" spans="1:15" x14ac:dyDescent="0.2">
      <c r="A10" s="38">
        <v>19.55</v>
      </c>
      <c r="C10" s="74">
        <v>0.349999999999699</v>
      </c>
      <c r="D10" s="32">
        <v>0</v>
      </c>
      <c r="E10" s="33">
        <v>0</v>
      </c>
      <c r="F10" s="39">
        <v>4.0499999999998</v>
      </c>
      <c r="G10" s="32">
        <v>1</v>
      </c>
      <c r="H10" s="75">
        <v>0.5</v>
      </c>
      <c r="J10" s="74">
        <v>0.349999999999699</v>
      </c>
      <c r="K10" s="32">
        <v>0</v>
      </c>
      <c r="L10" s="33">
        <v>0</v>
      </c>
      <c r="M10" s="39">
        <v>1.1999999999997</v>
      </c>
      <c r="N10" s="32">
        <v>5</v>
      </c>
      <c r="O10" s="75">
        <v>0.36879432624113473</v>
      </c>
    </row>
    <row r="11" spans="1:15" x14ac:dyDescent="0.2">
      <c r="A11" s="38">
        <v>19.5</v>
      </c>
      <c r="C11" s="74">
        <v>0.39999999999969998</v>
      </c>
      <c r="D11" s="32">
        <v>0</v>
      </c>
      <c r="E11" s="33">
        <v>0</v>
      </c>
      <c r="F11" s="39">
        <v>4.2999999999998</v>
      </c>
      <c r="G11" s="32">
        <v>1</v>
      </c>
      <c r="H11" s="75">
        <v>0.53333333333333333</v>
      </c>
      <c r="J11" s="74">
        <v>0.39999999999969998</v>
      </c>
      <c r="K11" s="32">
        <v>0</v>
      </c>
      <c r="L11" s="33">
        <v>0</v>
      </c>
      <c r="M11" s="39">
        <v>1.2499999999997</v>
      </c>
      <c r="N11" s="32">
        <v>5</v>
      </c>
      <c r="O11" s="75">
        <v>0.40425531914893614</v>
      </c>
    </row>
    <row r="12" spans="1:15" x14ac:dyDescent="0.2">
      <c r="A12" s="38">
        <v>19.45</v>
      </c>
      <c r="C12" s="74">
        <v>0.44999999999970097</v>
      </c>
      <c r="D12" s="32">
        <v>0</v>
      </c>
      <c r="E12" s="33">
        <v>0</v>
      </c>
      <c r="F12" s="39">
        <v>4.4499999999998003</v>
      </c>
      <c r="G12" s="32">
        <v>1</v>
      </c>
      <c r="H12" s="75">
        <v>0.56666666666666665</v>
      </c>
      <c r="J12" s="74">
        <v>0.44999999999970097</v>
      </c>
      <c r="K12" s="32">
        <v>0</v>
      </c>
      <c r="L12" s="33">
        <v>0</v>
      </c>
      <c r="M12" s="39">
        <v>1.5999999999997001</v>
      </c>
      <c r="N12" s="32">
        <v>5</v>
      </c>
      <c r="O12" s="75">
        <v>0.43971631205673761</v>
      </c>
    </row>
    <row r="13" spans="1:15" x14ac:dyDescent="0.2">
      <c r="A13" s="38">
        <v>19.399999999999999</v>
      </c>
      <c r="C13" s="74">
        <v>0.49999999999970202</v>
      </c>
      <c r="D13" s="32">
        <v>0</v>
      </c>
      <c r="E13" s="33">
        <v>0</v>
      </c>
      <c r="F13" s="39">
        <v>4.6999999999998003</v>
      </c>
      <c r="G13" s="32">
        <v>1</v>
      </c>
      <c r="H13" s="75">
        <v>0.6</v>
      </c>
      <c r="J13" s="74">
        <v>0.49999999999970202</v>
      </c>
      <c r="K13" s="32">
        <v>3</v>
      </c>
      <c r="L13" s="33">
        <v>2.1276595744680851E-2</v>
      </c>
      <c r="M13" s="39">
        <v>1.7499999999997</v>
      </c>
      <c r="N13" s="32">
        <v>5</v>
      </c>
      <c r="O13" s="75">
        <v>0.47517730496453903</v>
      </c>
    </row>
    <row r="14" spans="1:15" x14ac:dyDescent="0.2">
      <c r="A14" s="38">
        <v>19.350000000000001</v>
      </c>
      <c r="C14" s="74">
        <v>0.54999999999969895</v>
      </c>
      <c r="D14" s="32">
        <v>0</v>
      </c>
      <c r="E14" s="33">
        <v>0</v>
      </c>
      <c r="F14" s="39">
        <v>5.1499999999997996</v>
      </c>
      <c r="G14" s="32">
        <v>1</v>
      </c>
      <c r="H14" s="75">
        <v>0.6333333333333333</v>
      </c>
      <c r="J14" s="74">
        <v>0.54999999999969895</v>
      </c>
      <c r="K14" s="32">
        <v>0</v>
      </c>
      <c r="L14" s="33">
        <v>2.1276595744680851E-2</v>
      </c>
      <c r="M14" s="39">
        <v>2.1499999999997002</v>
      </c>
      <c r="N14" s="32">
        <v>5</v>
      </c>
      <c r="O14" s="75">
        <v>0.51063829787234039</v>
      </c>
    </row>
    <row r="15" spans="1:15" x14ac:dyDescent="0.2">
      <c r="A15" s="38">
        <v>19.3</v>
      </c>
      <c r="C15" s="74">
        <v>0.599999999999699</v>
      </c>
      <c r="D15" s="32">
        <v>0</v>
      </c>
      <c r="E15" s="33">
        <v>0</v>
      </c>
      <c r="F15" s="39">
        <v>5.4499999999998003</v>
      </c>
      <c r="G15" s="32">
        <v>1</v>
      </c>
      <c r="H15" s="75">
        <v>0.66666666666666663</v>
      </c>
      <c r="J15" s="74">
        <v>0.599999999999699</v>
      </c>
      <c r="K15" s="32">
        <v>0</v>
      </c>
      <c r="L15" s="33">
        <v>2.1276595744680851E-2</v>
      </c>
      <c r="M15" s="39">
        <v>2.1999999999997</v>
      </c>
      <c r="N15" s="32">
        <v>5</v>
      </c>
      <c r="O15" s="75">
        <v>0.54609929078014185</v>
      </c>
    </row>
    <row r="16" spans="1:15" x14ac:dyDescent="0.2">
      <c r="A16" s="38">
        <v>19.25</v>
      </c>
      <c r="C16" s="74">
        <v>0.64999999999970004</v>
      </c>
      <c r="D16" s="32">
        <v>0</v>
      </c>
      <c r="E16" s="33">
        <v>0</v>
      </c>
      <c r="F16" s="39">
        <v>6.2499999999998002</v>
      </c>
      <c r="G16" s="32">
        <v>1</v>
      </c>
      <c r="H16" s="75">
        <v>0.7</v>
      </c>
      <c r="J16" s="74">
        <v>0.64999999999970004</v>
      </c>
      <c r="K16" s="32">
        <v>0</v>
      </c>
      <c r="L16" s="33">
        <v>2.1276595744680851E-2</v>
      </c>
      <c r="M16" s="39">
        <v>0.849999999999699</v>
      </c>
      <c r="N16" s="32">
        <v>4</v>
      </c>
      <c r="O16" s="75">
        <v>0.57446808510638303</v>
      </c>
    </row>
    <row r="17" spans="1:15" x14ac:dyDescent="0.2">
      <c r="A17" s="38">
        <v>19.2</v>
      </c>
      <c r="C17" s="74">
        <v>0.69999999999970097</v>
      </c>
      <c r="D17" s="32">
        <v>0</v>
      </c>
      <c r="E17" s="33">
        <v>0</v>
      </c>
      <c r="F17" s="39">
        <v>7.9499999999998003</v>
      </c>
      <c r="G17" s="32">
        <v>1</v>
      </c>
      <c r="H17" s="75">
        <v>0.73333333333333328</v>
      </c>
      <c r="J17" s="74">
        <v>0.69999999999970097</v>
      </c>
      <c r="K17" s="32">
        <v>2</v>
      </c>
      <c r="L17" s="33">
        <v>3.5460992907801421E-2</v>
      </c>
      <c r="M17" s="39">
        <v>0.89999999999970004</v>
      </c>
      <c r="N17" s="32">
        <v>4</v>
      </c>
      <c r="O17" s="75">
        <v>0.6028368794326241</v>
      </c>
    </row>
    <row r="18" spans="1:15" x14ac:dyDescent="0.2">
      <c r="A18" s="38">
        <v>19.149999999999999</v>
      </c>
      <c r="C18" s="74">
        <v>0.74999999999970202</v>
      </c>
      <c r="D18" s="32">
        <v>0</v>
      </c>
      <c r="E18" s="33">
        <v>0</v>
      </c>
      <c r="F18" s="39">
        <v>8.0499999999998</v>
      </c>
      <c r="G18" s="32">
        <v>1</v>
      </c>
      <c r="H18" s="75">
        <v>0.76666666666666672</v>
      </c>
      <c r="J18" s="74">
        <v>0.74999999999970202</v>
      </c>
      <c r="K18" s="32">
        <v>1</v>
      </c>
      <c r="L18" s="33">
        <v>4.2553191489361701E-2</v>
      </c>
      <c r="M18" s="39">
        <v>1.0999999999997001</v>
      </c>
      <c r="N18" s="32">
        <v>4</v>
      </c>
      <c r="O18" s="75">
        <v>0.63120567375886527</v>
      </c>
    </row>
    <row r="19" spans="1:15" x14ac:dyDescent="0.2">
      <c r="A19" s="38">
        <v>19.100000000000001</v>
      </c>
      <c r="C19" s="74">
        <v>0.79999999999969895</v>
      </c>
      <c r="D19" s="32">
        <v>0</v>
      </c>
      <c r="E19" s="33">
        <v>0</v>
      </c>
      <c r="F19" s="39">
        <v>9.0499999999998</v>
      </c>
      <c r="G19" s="32">
        <v>1</v>
      </c>
      <c r="H19" s="75">
        <v>0.8</v>
      </c>
      <c r="J19" s="74">
        <v>0.79999999999969895</v>
      </c>
      <c r="K19" s="32">
        <v>2</v>
      </c>
      <c r="L19" s="33">
        <v>5.6737588652482268E-2</v>
      </c>
      <c r="M19" s="39">
        <v>1.9499999999997</v>
      </c>
      <c r="N19" s="32">
        <v>4</v>
      </c>
      <c r="O19" s="75">
        <v>0.65957446808510634</v>
      </c>
    </row>
    <row r="20" spans="1:15" x14ac:dyDescent="0.2">
      <c r="A20" s="38">
        <v>19.05</v>
      </c>
      <c r="C20" s="74">
        <v>0.849999999999699</v>
      </c>
      <c r="D20" s="32">
        <v>0</v>
      </c>
      <c r="E20" s="33">
        <v>0</v>
      </c>
      <c r="F20" s="39">
        <v>9.1999999999998003</v>
      </c>
      <c r="G20" s="32">
        <v>1</v>
      </c>
      <c r="H20" s="75">
        <v>0.83333333333333337</v>
      </c>
      <c r="J20" s="74">
        <v>0.849999999999699</v>
      </c>
      <c r="K20" s="32">
        <v>4</v>
      </c>
      <c r="L20" s="33">
        <v>8.5106382978723402E-2</v>
      </c>
      <c r="M20" s="39">
        <v>1.9999999999997</v>
      </c>
      <c r="N20" s="32">
        <v>4</v>
      </c>
      <c r="O20" s="75">
        <v>0.68794326241134751</v>
      </c>
    </row>
    <row r="21" spans="1:15" x14ac:dyDescent="0.2">
      <c r="A21" s="38">
        <v>19</v>
      </c>
      <c r="C21" s="74">
        <v>0.89999999999970004</v>
      </c>
      <c r="D21" s="32">
        <v>0</v>
      </c>
      <c r="E21" s="33">
        <v>0</v>
      </c>
      <c r="F21" s="39">
        <v>10.799999999999899</v>
      </c>
      <c r="G21" s="32">
        <v>1</v>
      </c>
      <c r="H21" s="75">
        <v>0.8666666666666667</v>
      </c>
      <c r="J21" s="74">
        <v>0.89999999999970004</v>
      </c>
      <c r="K21" s="32">
        <v>4</v>
      </c>
      <c r="L21" s="33">
        <v>0.11347517730496454</v>
      </c>
      <c r="M21" s="39">
        <v>0.49999999999970202</v>
      </c>
      <c r="N21" s="32">
        <v>3</v>
      </c>
      <c r="O21" s="75">
        <v>0.70921985815602839</v>
      </c>
    </row>
    <row r="22" spans="1:15" x14ac:dyDescent="0.2">
      <c r="A22" s="38">
        <v>18.95</v>
      </c>
      <c r="C22" s="74">
        <v>0.94999999999970097</v>
      </c>
      <c r="D22" s="32">
        <v>0</v>
      </c>
      <c r="E22" s="33">
        <v>0</v>
      </c>
      <c r="F22" s="39">
        <v>12.399999999999901</v>
      </c>
      <c r="G22" s="32">
        <v>1</v>
      </c>
      <c r="H22" s="75">
        <v>0.9</v>
      </c>
      <c r="J22" s="74">
        <v>0.94999999999970097</v>
      </c>
      <c r="K22" s="32">
        <v>5</v>
      </c>
      <c r="L22" s="33">
        <v>0.14893617021276595</v>
      </c>
      <c r="M22" s="39">
        <v>0.99999999999970202</v>
      </c>
      <c r="N22" s="32">
        <v>3</v>
      </c>
      <c r="O22" s="75">
        <v>0.73049645390070927</v>
      </c>
    </row>
    <row r="23" spans="1:15" x14ac:dyDescent="0.2">
      <c r="A23" s="38">
        <v>18.899999999999999</v>
      </c>
      <c r="C23" s="74">
        <v>0.99999999999970202</v>
      </c>
      <c r="D23" s="32">
        <v>0</v>
      </c>
      <c r="E23" s="33">
        <v>0</v>
      </c>
      <c r="F23" s="39">
        <v>14.8499999999999</v>
      </c>
      <c r="G23" s="32">
        <v>1</v>
      </c>
      <c r="H23" s="75">
        <v>0.93333333333333335</v>
      </c>
      <c r="J23" s="74">
        <v>0.99999999999970202</v>
      </c>
      <c r="K23" s="32">
        <v>3</v>
      </c>
      <c r="L23" s="33">
        <v>0.1702127659574468</v>
      </c>
      <c r="M23" s="39">
        <v>1.1499999999996999</v>
      </c>
      <c r="N23" s="32">
        <v>3</v>
      </c>
      <c r="O23" s="75">
        <v>0.75177304964539005</v>
      </c>
    </row>
    <row r="24" spans="1:15" x14ac:dyDescent="0.2">
      <c r="A24" s="38">
        <v>18.850000000000001</v>
      </c>
      <c r="C24" s="74">
        <v>1.0499999999997001</v>
      </c>
      <c r="D24" s="32">
        <v>0</v>
      </c>
      <c r="E24" s="33">
        <v>0</v>
      </c>
      <c r="F24" s="39">
        <v>15.899999999999901</v>
      </c>
      <c r="G24" s="32">
        <v>1</v>
      </c>
      <c r="H24" s="75">
        <v>0.96666666666666667</v>
      </c>
      <c r="J24" s="74">
        <v>1.0499999999997001</v>
      </c>
      <c r="K24" s="32">
        <v>11</v>
      </c>
      <c r="L24" s="33">
        <v>0.24822695035460993</v>
      </c>
      <c r="M24" s="39">
        <v>1.4999999999997</v>
      </c>
      <c r="N24" s="32">
        <v>3</v>
      </c>
      <c r="O24" s="75">
        <v>0.77304964539007093</v>
      </c>
    </row>
    <row r="25" spans="1:15" x14ac:dyDescent="0.2">
      <c r="A25" s="38">
        <v>18.8</v>
      </c>
      <c r="C25" s="74">
        <v>1.0999999999997001</v>
      </c>
      <c r="D25" s="32">
        <v>0</v>
      </c>
      <c r="E25" s="33">
        <v>0</v>
      </c>
      <c r="F25" s="39">
        <v>16.1999999999999</v>
      </c>
      <c r="G25" s="32">
        <v>1</v>
      </c>
      <c r="H25" s="75">
        <v>1</v>
      </c>
      <c r="J25" s="74">
        <v>1.0999999999997001</v>
      </c>
      <c r="K25" s="32">
        <v>4</v>
      </c>
      <c r="L25" s="33">
        <v>0.27659574468085107</v>
      </c>
      <c r="M25" s="39">
        <v>1.7999999999997001</v>
      </c>
      <c r="N25" s="32">
        <v>3</v>
      </c>
      <c r="O25" s="75">
        <v>0.79432624113475181</v>
      </c>
    </row>
    <row r="26" spans="1:15" x14ac:dyDescent="0.2">
      <c r="A26" s="38">
        <v>18.75</v>
      </c>
      <c r="C26" s="74">
        <v>1.1499999999996999</v>
      </c>
      <c r="D26" s="32">
        <v>0</v>
      </c>
      <c r="E26" s="33">
        <v>0</v>
      </c>
      <c r="F26" s="39">
        <v>0</v>
      </c>
      <c r="G26" s="32">
        <v>0</v>
      </c>
      <c r="H26" s="75">
        <v>1</v>
      </c>
      <c r="J26" s="74">
        <v>1.1499999999996999</v>
      </c>
      <c r="K26" s="32">
        <v>3</v>
      </c>
      <c r="L26" s="33">
        <v>0.2978723404255319</v>
      </c>
      <c r="M26" s="39">
        <v>1.8999999999996999</v>
      </c>
      <c r="N26" s="32">
        <v>3</v>
      </c>
      <c r="O26" s="75">
        <v>0.81560283687943258</v>
      </c>
    </row>
    <row r="27" spans="1:15" x14ac:dyDescent="0.2">
      <c r="A27" s="38">
        <v>18.7</v>
      </c>
      <c r="C27" s="74">
        <v>1.1999999999997</v>
      </c>
      <c r="D27" s="32">
        <v>0</v>
      </c>
      <c r="E27" s="33">
        <v>0</v>
      </c>
      <c r="F27" s="39">
        <v>4.9999999999698702E-2</v>
      </c>
      <c r="G27" s="32">
        <v>0</v>
      </c>
      <c r="H27" s="75">
        <v>1</v>
      </c>
      <c r="J27" s="74">
        <v>1.1999999999997</v>
      </c>
      <c r="K27" s="32">
        <v>5</v>
      </c>
      <c r="L27" s="33">
        <v>0.33333333333333331</v>
      </c>
      <c r="M27" s="39">
        <v>2.0499999999997001</v>
      </c>
      <c r="N27" s="32">
        <v>3</v>
      </c>
      <c r="O27" s="75">
        <v>0.83687943262411346</v>
      </c>
    </row>
    <row r="28" spans="1:15" x14ac:dyDescent="0.2">
      <c r="A28" s="38">
        <v>18.649999999999999</v>
      </c>
      <c r="C28" s="74">
        <v>1.2499999999997</v>
      </c>
      <c r="D28" s="32">
        <v>0</v>
      </c>
      <c r="E28" s="33">
        <v>0</v>
      </c>
      <c r="F28" s="39">
        <v>9.9999999999699399E-2</v>
      </c>
      <c r="G28" s="32">
        <v>0</v>
      </c>
      <c r="H28" s="75">
        <v>1</v>
      </c>
      <c r="J28" s="74">
        <v>1.2499999999997</v>
      </c>
      <c r="K28" s="32">
        <v>5</v>
      </c>
      <c r="L28" s="33">
        <v>0.36879432624113473</v>
      </c>
      <c r="M28" s="39">
        <v>0.69999999999970097</v>
      </c>
      <c r="N28" s="32">
        <v>2</v>
      </c>
      <c r="O28" s="75">
        <v>0.85106382978723405</v>
      </c>
    </row>
    <row r="29" spans="1:15" x14ac:dyDescent="0.2">
      <c r="A29" s="38">
        <v>18.600000000000001</v>
      </c>
      <c r="C29" s="74">
        <v>1.2999999999997001</v>
      </c>
      <c r="D29" s="32">
        <v>0</v>
      </c>
      <c r="E29" s="33">
        <v>0</v>
      </c>
      <c r="F29" s="39">
        <v>0.14999999999970001</v>
      </c>
      <c r="G29" s="32">
        <v>0</v>
      </c>
      <c r="H29" s="75">
        <v>1</v>
      </c>
      <c r="J29" s="74">
        <v>1.2999999999997001</v>
      </c>
      <c r="K29" s="32">
        <v>7</v>
      </c>
      <c r="L29" s="33">
        <v>0.41843971631205673</v>
      </c>
      <c r="M29" s="39">
        <v>0.79999999999969895</v>
      </c>
      <c r="N29" s="32">
        <v>2</v>
      </c>
      <c r="O29" s="75">
        <v>0.86524822695035464</v>
      </c>
    </row>
    <row r="30" spans="1:15" x14ac:dyDescent="0.2">
      <c r="A30" s="38">
        <v>18.55</v>
      </c>
      <c r="C30" s="74">
        <v>1.3499999999997001</v>
      </c>
      <c r="D30" s="32">
        <v>0</v>
      </c>
      <c r="E30" s="33">
        <v>0</v>
      </c>
      <c r="F30" s="39">
        <v>0.199999999999701</v>
      </c>
      <c r="G30" s="32">
        <v>0</v>
      </c>
      <c r="H30" s="75">
        <v>1</v>
      </c>
      <c r="J30" s="74">
        <v>1.3499999999997001</v>
      </c>
      <c r="K30" s="32">
        <v>0</v>
      </c>
      <c r="L30" s="33">
        <v>0.41843971631205673</v>
      </c>
      <c r="M30" s="39">
        <v>1.8499999999997001</v>
      </c>
      <c r="N30" s="32">
        <v>2</v>
      </c>
      <c r="O30" s="75">
        <v>0.87943262411347523</v>
      </c>
    </row>
    <row r="31" spans="1:15" x14ac:dyDescent="0.2">
      <c r="A31" s="38">
        <v>18.5</v>
      </c>
      <c r="C31" s="74">
        <v>1.3999999999996999</v>
      </c>
      <c r="D31" s="32">
        <v>0</v>
      </c>
      <c r="E31" s="33">
        <v>0</v>
      </c>
      <c r="F31" s="39">
        <v>0.24999999999970199</v>
      </c>
      <c r="G31" s="32">
        <v>0</v>
      </c>
      <c r="H31" s="75">
        <v>1</v>
      </c>
      <c r="J31" s="74">
        <v>1.3999999999996999</v>
      </c>
      <c r="K31" s="32">
        <v>6</v>
      </c>
      <c r="L31" s="33">
        <v>0.46099290780141844</v>
      </c>
      <c r="M31" s="39">
        <v>2.2499999999996998</v>
      </c>
      <c r="N31" s="32">
        <v>2</v>
      </c>
      <c r="O31" s="75">
        <v>0.8936170212765957</v>
      </c>
    </row>
    <row r="32" spans="1:15" x14ac:dyDescent="0.2">
      <c r="A32" s="38">
        <v>18.45</v>
      </c>
      <c r="C32" s="74">
        <v>1.4499999999997</v>
      </c>
      <c r="D32" s="32">
        <v>0</v>
      </c>
      <c r="E32" s="33">
        <v>0</v>
      </c>
      <c r="F32" s="39">
        <v>0.29999999999969901</v>
      </c>
      <c r="G32" s="32">
        <v>0</v>
      </c>
      <c r="H32" s="75">
        <v>1</v>
      </c>
      <c r="J32" s="74">
        <v>1.4499999999997</v>
      </c>
      <c r="K32" s="32">
        <v>1</v>
      </c>
      <c r="L32" s="33">
        <v>0.46808510638297873</v>
      </c>
      <c r="M32" s="39">
        <v>2.4499999999997999</v>
      </c>
      <c r="N32" s="32">
        <v>2</v>
      </c>
      <c r="O32" s="75">
        <v>0.90780141843971629</v>
      </c>
    </row>
    <row r="33" spans="1:15" x14ac:dyDescent="0.2">
      <c r="A33" s="38">
        <v>18.399999999999999</v>
      </c>
      <c r="C33" s="74">
        <v>1.4999999999997</v>
      </c>
      <c r="D33" s="32">
        <v>0</v>
      </c>
      <c r="E33" s="33">
        <v>0</v>
      </c>
      <c r="F33" s="39">
        <v>0.349999999999699</v>
      </c>
      <c r="G33" s="32">
        <v>0</v>
      </c>
      <c r="H33" s="75">
        <v>1</v>
      </c>
      <c r="J33" s="74">
        <v>1.4999999999997</v>
      </c>
      <c r="K33" s="32">
        <v>3</v>
      </c>
      <c r="L33" s="33">
        <v>0.48936170212765956</v>
      </c>
      <c r="M33" s="39">
        <v>3.0999999999997998</v>
      </c>
      <c r="N33" s="32">
        <v>2</v>
      </c>
      <c r="O33" s="75">
        <v>0.92198581560283688</v>
      </c>
    </row>
    <row r="34" spans="1:15" x14ac:dyDescent="0.2">
      <c r="A34" s="38">
        <v>18.350000000000001</v>
      </c>
      <c r="C34" s="74">
        <v>1.5499999999997001</v>
      </c>
      <c r="D34" s="32">
        <v>0</v>
      </c>
      <c r="E34" s="33">
        <v>0</v>
      </c>
      <c r="F34" s="39">
        <v>0.39999999999969998</v>
      </c>
      <c r="G34" s="32">
        <v>0</v>
      </c>
      <c r="H34" s="75">
        <v>1</v>
      </c>
      <c r="J34" s="74">
        <v>1.5499999999997001</v>
      </c>
      <c r="K34" s="32">
        <v>6</v>
      </c>
      <c r="L34" s="33">
        <v>0.53191489361702127</v>
      </c>
      <c r="M34" s="39">
        <v>0.74999999999970202</v>
      </c>
      <c r="N34" s="32">
        <v>1</v>
      </c>
      <c r="O34" s="75">
        <v>0.92907801418439717</v>
      </c>
    </row>
    <row r="35" spans="1:15" x14ac:dyDescent="0.2">
      <c r="A35" s="38">
        <v>18.3</v>
      </c>
      <c r="C35" s="74">
        <v>1.5999999999997001</v>
      </c>
      <c r="D35" s="32">
        <v>0</v>
      </c>
      <c r="E35" s="33">
        <v>0</v>
      </c>
      <c r="F35" s="39">
        <v>0.44999999999970097</v>
      </c>
      <c r="G35" s="32">
        <v>0</v>
      </c>
      <c r="H35" s="75">
        <v>1</v>
      </c>
      <c r="J35" s="74">
        <v>1.5999999999997001</v>
      </c>
      <c r="K35" s="32">
        <v>5</v>
      </c>
      <c r="L35" s="33">
        <v>0.56737588652482274</v>
      </c>
      <c r="M35" s="39">
        <v>1.4499999999997</v>
      </c>
      <c r="N35" s="32">
        <v>1</v>
      </c>
      <c r="O35" s="75">
        <v>0.93617021276595747</v>
      </c>
    </row>
    <row r="36" spans="1:15" x14ac:dyDescent="0.2">
      <c r="A36" s="38">
        <v>18.25</v>
      </c>
      <c r="C36" s="74">
        <v>1.6499999999996999</v>
      </c>
      <c r="D36" s="32">
        <v>0</v>
      </c>
      <c r="E36" s="33">
        <v>0</v>
      </c>
      <c r="F36" s="39">
        <v>0.49999999999970202</v>
      </c>
      <c r="G36" s="32">
        <v>0</v>
      </c>
      <c r="H36" s="75">
        <v>1</v>
      </c>
      <c r="J36" s="74">
        <v>1.6499999999996999</v>
      </c>
      <c r="K36" s="32">
        <v>1</v>
      </c>
      <c r="L36" s="33">
        <v>0.57446808510638303</v>
      </c>
      <c r="M36" s="39">
        <v>1.6499999999996999</v>
      </c>
      <c r="N36" s="32">
        <v>1</v>
      </c>
      <c r="O36" s="75">
        <v>0.94326241134751776</v>
      </c>
    </row>
    <row r="37" spans="1:15" x14ac:dyDescent="0.2">
      <c r="A37" s="38">
        <v>18.2</v>
      </c>
      <c r="C37" s="74">
        <v>1.6999999999997</v>
      </c>
      <c r="D37" s="32">
        <v>1</v>
      </c>
      <c r="E37" s="33">
        <v>3.3333333333333333E-2</v>
      </c>
      <c r="F37" s="39">
        <v>0.54999999999969895</v>
      </c>
      <c r="G37" s="32">
        <v>0</v>
      </c>
      <c r="H37" s="75">
        <v>1</v>
      </c>
      <c r="J37" s="74">
        <v>1.6999999999997</v>
      </c>
      <c r="K37" s="32">
        <v>1</v>
      </c>
      <c r="L37" s="33">
        <v>0.58156028368794321</v>
      </c>
      <c r="M37" s="39">
        <v>1.6999999999997</v>
      </c>
      <c r="N37" s="32">
        <v>1</v>
      </c>
      <c r="O37" s="75">
        <v>0.95035460992907805</v>
      </c>
    </row>
    <row r="38" spans="1:15" x14ac:dyDescent="0.2">
      <c r="A38" s="38">
        <v>18.149999999999999</v>
      </c>
      <c r="C38" s="74">
        <v>1.7499999999997</v>
      </c>
      <c r="D38" s="32">
        <v>0</v>
      </c>
      <c r="E38" s="33">
        <v>3.3333333333333333E-2</v>
      </c>
      <c r="F38" s="39">
        <v>0.599999999999699</v>
      </c>
      <c r="G38" s="32">
        <v>0</v>
      </c>
      <c r="H38" s="75">
        <v>1</v>
      </c>
      <c r="J38" s="74">
        <v>1.7499999999997</v>
      </c>
      <c r="K38" s="32">
        <v>5</v>
      </c>
      <c r="L38" s="33">
        <v>0.61702127659574468</v>
      </c>
      <c r="M38" s="39">
        <v>2.3499999999996999</v>
      </c>
      <c r="N38" s="32">
        <v>1</v>
      </c>
      <c r="O38" s="75">
        <v>0.95744680851063835</v>
      </c>
    </row>
    <row r="39" spans="1:15" x14ac:dyDescent="0.2">
      <c r="A39" s="38">
        <v>18.100000000000001</v>
      </c>
      <c r="C39" s="74">
        <v>1.7999999999997001</v>
      </c>
      <c r="D39" s="32">
        <v>0</v>
      </c>
      <c r="E39" s="33">
        <v>3.3333333333333333E-2</v>
      </c>
      <c r="F39" s="39">
        <v>0.64999999999970004</v>
      </c>
      <c r="G39" s="32">
        <v>0</v>
      </c>
      <c r="H39" s="75">
        <v>1</v>
      </c>
      <c r="J39" s="74">
        <v>1.7999999999997001</v>
      </c>
      <c r="K39" s="32">
        <v>3</v>
      </c>
      <c r="L39" s="33">
        <v>0.63829787234042556</v>
      </c>
      <c r="M39" s="39">
        <v>2.7499999999998002</v>
      </c>
      <c r="N39" s="32">
        <v>1</v>
      </c>
      <c r="O39" s="75">
        <v>0.96453900709219853</v>
      </c>
    </row>
    <row r="40" spans="1:15" x14ac:dyDescent="0.2">
      <c r="A40" s="38">
        <v>18.05</v>
      </c>
      <c r="C40" s="74">
        <v>1.8499999999997001</v>
      </c>
      <c r="D40" s="32">
        <v>0</v>
      </c>
      <c r="E40" s="33">
        <v>3.3333333333333333E-2</v>
      </c>
      <c r="F40" s="39">
        <v>0.69999999999970097</v>
      </c>
      <c r="G40" s="32">
        <v>0</v>
      </c>
      <c r="H40" s="75">
        <v>1</v>
      </c>
      <c r="J40" s="74">
        <v>1.8499999999997001</v>
      </c>
      <c r="K40" s="32">
        <v>2</v>
      </c>
      <c r="L40" s="33">
        <v>0.65248226950354615</v>
      </c>
      <c r="M40" s="39">
        <v>2.9499999999997999</v>
      </c>
      <c r="N40" s="32">
        <v>1</v>
      </c>
      <c r="O40" s="75">
        <v>0.97163120567375882</v>
      </c>
    </row>
    <row r="41" spans="1:15" x14ac:dyDescent="0.2">
      <c r="A41" s="38">
        <v>18</v>
      </c>
      <c r="C41" s="74">
        <v>1.8999999999996999</v>
      </c>
      <c r="D41" s="32">
        <v>0</v>
      </c>
      <c r="E41" s="33">
        <v>3.3333333333333333E-2</v>
      </c>
      <c r="F41" s="39">
        <v>0.74999999999970202</v>
      </c>
      <c r="G41" s="32">
        <v>0</v>
      </c>
      <c r="H41" s="75">
        <v>1</v>
      </c>
      <c r="J41" s="74">
        <v>1.8999999999996999</v>
      </c>
      <c r="K41" s="32">
        <v>3</v>
      </c>
      <c r="L41" s="33">
        <v>0.67375886524822692</v>
      </c>
      <c r="M41" s="39">
        <v>3.0499999999998</v>
      </c>
      <c r="N41" s="32">
        <v>1</v>
      </c>
      <c r="O41" s="75">
        <v>0.97872340425531912</v>
      </c>
    </row>
    <row r="42" spans="1:15" x14ac:dyDescent="0.2">
      <c r="A42" s="38">
        <v>17.95</v>
      </c>
      <c r="C42" s="74">
        <v>1.9499999999997</v>
      </c>
      <c r="D42" s="32">
        <v>0</v>
      </c>
      <c r="E42" s="33">
        <v>3.3333333333333333E-2</v>
      </c>
      <c r="F42" s="39">
        <v>0.79999999999969895</v>
      </c>
      <c r="G42" s="32">
        <v>0</v>
      </c>
      <c r="H42" s="75">
        <v>1</v>
      </c>
      <c r="J42" s="74">
        <v>1.9499999999997</v>
      </c>
      <c r="K42" s="32">
        <v>4</v>
      </c>
      <c r="L42" s="33">
        <v>0.7021276595744681</v>
      </c>
      <c r="M42" s="39">
        <v>3.7999999999998</v>
      </c>
      <c r="N42" s="32">
        <v>1</v>
      </c>
      <c r="O42" s="75">
        <v>0.98581560283687941</v>
      </c>
    </row>
    <row r="43" spans="1:15" x14ac:dyDescent="0.2">
      <c r="A43" s="38">
        <v>17.899999999999999</v>
      </c>
      <c r="C43" s="74">
        <v>1.9999999999997</v>
      </c>
      <c r="D43" s="32">
        <v>0</v>
      </c>
      <c r="E43" s="33">
        <v>3.3333333333333333E-2</v>
      </c>
      <c r="F43" s="39">
        <v>0.849999999999699</v>
      </c>
      <c r="G43" s="32">
        <v>0</v>
      </c>
      <c r="H43" s="75">
        <v>1</v>
      </c>
      <c r="J43" s="74">
        <v>1.9999999999997</v>
      </c>
      <c r="K43" s="32">
        <v>4</v>
      </c>
      <c r="L43" s="33">
        <v>0.73049645390070927</v>
      </c>
      <c r="M43" s="39">
        <v>4.4499999999998003</v>
      </c>
      <c r="N43" s="32">
        <v>1</v>
      </c>
      <c r="O43" s="75">
        <v>0.99290780141843971</v>
      </c>
    </row>
    <row r="44" spans="1:15" x14ac:dyDescent="0.2">
      <c r="A44" s="38">
        <v>17.850000000000001</v>
      </c>
      <c r="C44" s="74">
        <v>2.0499999999997001</v>
      </c>
      <c r="D44" s="32">
        <v>0</v>
      </c>
      <c r="E44" s="33">
        <v>3.3333333333333333E-2</v>
      </c>
      <c r="F44" s="39">
        <v>0.89999999999970004</v>
      </c>
      <c r="G44" s="32">
        <v>0</v>
      </c>
      <c r="H44" s="75">
        <v>1</v>
      </c>
      <c r="J44" s="74">
        <v>2.0499999999997001</v>
      </c>
      <c r="K44" s="32">
        <v>3</v>
      </c>
      <c r="L44" s="33">
        <v>0.75177304964539005</v>
      </c>
      <c r="M44" s="39">
        <v>5.9999999999998002</v>
      </c>
      <c r="N44" s="32">
        <v>1</v>
      </c>
      <c r="O44" s="75">
        <v>1</v>
      </c>
    </row>
    <row r="45" spans="1:15" x14ac:dyDescent="0.2">
      <c r="A45" s="38">
        <v>17.8</v>
      </c>
      <c r="C45" s="74">
        <v>2.0999999999996999</v>
      </c>
      <c r="D45" s="32">
        <v>0</v>
      </c>
      <c r="E45" s="33">
        <v>3.3333333333333333E-2</v>
      </c>
      <c r="F45" s="39">
        <v>0.94999999999970097</v>
      </c>
      <c r="G45" s="32">
        <v>0</v>
      </c>
      <c r="H45" s="75">
        <v>1</v>
      </c>
      <c r="J45" s="74">
        <v>2.0999999999996999</v>
      </c>
      <c r="K45" s="32">
        <v>6</v>
      </c>
      <c r="L45" s="33">
        <v>0.79432624113475181</v>
      </c>
      <c r="M45" s="39">
        <v>0</v>
      </c>
      <c r="N45" s="32">
        <v>0</v>
      </c>
      <c r="O45" s="75">
        <v>1</v>
      </c>
    </row>
    <row r="46" spans="1:15" x14ac:dyDescent="0.2">
      <c r="A46" s="38">
        <v>17.75</v>
      </c>
      <c r="C46" s="74">
        <v>2.1499999999997002</v>
      </c>
      <c r="D46" s="32">
        <v>0</v>
      </c>
      <c r="E46" s="33">
        <v>3.3333333333333333E-2</v>
      </c>
      <c r="F46" s="39">
        <v>0.99999999999970202</v>
      </c>
      <c r="G46" s="32">
        <v>0</v>
      </c>
      <c r="H46" s="75">
        <v>1</v>
      </c>
      <c r="J46" s="74">
        <v>2.1499999999997002</v>
      </c>
      <c r="K46" s="32">
        <v>5</v>
      </c>
      <c r="L46" s="33">
        <v>0.82978723404255317</v>
      </c>
      <c r="M46" s="39">
        <v>4.9999999999698702E-2</v>
      </c>
      <c r="N46" s="32">
        <v>0</v>
      </c>
      <c r="O46" s="75">
        <v>1</v>
      </c>
    </row>
    <row r="47" spans="1:15" x14ac:dyDescent="0.2">
      <c r="A47" s="38">
        <v>17.7</v>
      </c>
      <c r="C47" s="74">
        <v>2.1999999999997</v>
      </c>
      <c r="D47" s="32">
        <v>0</v>
      </c>
      <c r="E47" s="33">
        <v>3.3333333333333333E-2</v>
      </c>
      <c r="F47" s="39">
        <v>1.0499999999997001</v>
      </c>
      <c r="G47" s="32">
        <v>0</v>
      </c>
      <c r="H47" s="75">
        <v>1</v>
      </c>
      <c r="J47" s="74">
        <v>2.1999999999997</v>
      </c>
      <c r="K47" s="32">
        <v>5</v>
      </c>
      <c r="L47" s="33">
        <v>0.86524822695035464</v>
      </c>
      <c r="M47" s="39">
        <v>9.9999999999699399E-2</v>
      </c>
      <c r="N47" s="32">
        <v>0</v>
      </c>
      <c r="O47" s="75">
        <v>1</v>
      </c>
    </row>
    <row r="48" spans="1:15" x14ac:dyDescent="0.2">
      <c r="A48" s="38">
        <v>17.649999999999999</v>
      </c>
      <c r="C48" s="74">
        <v>2.2499999999996998</v>
      </c>
      <c r="D48" s="32">
        <v>0</v>
      </c>
      <c r="E48" s="33">
        <v>3.3333333333333333E-2</v>
      </c>
      <c r="F48" s="39">
        <v>1.0999999999997001</v>
      </c>
      <c r="G48" s="32">
        <v>0</v>
      </c>
      <c r="H48" s="75">
        <v>1</v>
      </c>
      <c r="J48" s="74">
        <v>2.2499999999996998</v>
      </c>
      <c r="K48" s="32">
        <v>2</v>
      </c>
      <c r="L48" s="33">
        <v>0.87943262411347523</v>
      </c>
      <c r="M48" s="39">
        <v>0.14999999999970001</v>
      </c>
      <c r="N48" s="32">
        <v>0</v>
      </c>
      <c r="O48" s="75">
        <v>1</v>
      </c>
    </row>
    <row r="49" spans="1:15" x14ac:dyDescent="0.2">
      <c r="A49" s="38">
        <v>17.600000000000001</v>
      </c>
      <c r="C49" s="74">
        <v>2.2999999999997001</v>
      </c>
      <c r="D49" s="32">
        <v>0</v>
      </c>
      <c r="E49" s="33">
        <v>3.3333333333333333E-2</v>
      </c>
      <c r="F49" s="39">
        <v>1.1499999999996999</v>
      </c>
      <c r="G49" s="32">
        <v>0</v>
      </c>
      <c r="H49" s="75">
        <v>1</v>
      </c>
      <c r="J49" s="74">
        <v>2.2999999999997001</v>
      </c>
      <c r="K49" s="32">
        <v>0</v>
      </c>
      <c r="L49" s="33">
        <v>0.87943262411347523</v>
      </c>
      <c r="M49" s="39">
        <v>0.199999999999701</v>
      </c>
      <c r="N49" s="32">
        <v>0</v>
      </c>
      <c r="O49" s="75">
        <v>1</v>
      </c>
    </row>
    <row r="50" spans="1:15" x14ac:dyDescent="0.2">
      <c r="A50" s="38">
        <v>17.55</v>
      </c>
      <c r="C50" s="74">
        <v>2.3499999999996999</v>
      </c>
      <c r="D50" s="32">
        <v>0</v>
      </c>
      <c r="E50" s="33">
        <v>3.3333333333333333E-2</v>
      </c>
      <c r="F50" s="39">
        <v>1.1999999999997</v>
      </c>
      <c r="G50" s="32">
        <v>0</v>
      </c>
      <c r="H50" s="75">
        <v>1</v>
      </c>
      <c r="J50" s="74">
        <v>2.3499999999996999</v>
      </c>
      <c r="K50" s="32">
        <v>1</v>
      </c>
      <c r="L50" s="33">
        <v>0.88652482269503541</v>
      </c>
      <c r="M50" s="39">
        <v>0.24999999999970199</v>
      </c>
      <c r="N50" s="32">
        <v>0</v>
      </c>
      <c r="O50" s="75">
        <v>1</v>
      </c>
    </row>
    <row r="51" spans="1:15" x14ac:dyDescent="0.2">
      <c r="A51" s="38">
        <v>17.5</v>
      </c>
      <c r="C51" s="74">
        <v>2.3999999999997002</v>
      </c>
      <c r="D51" s="32">
        <v>0</v>
      </c>
      <c r="E51" s="33">
        <v>3.3333333333333333E-2</v>
      </c>
      <c r="F51" s="39">
        <v>1.2499999999997</v>
      </c>
      <c r="G51" s="32">
        <v>0</v>
      </c>
      <c r="H51" s="75">
        <v>1</v>
      </c>
      <c r="J51" s="74">
        <v>2.3999999999997002</v>
      </c>
      <c r="K51" s="32">
        <v>6</v>
      </c>
      <c r="L51" s="33">
        <v>0.92907801418439717</v>
      </c>
      <c r="M51" s="39">
        <v>0.29999999999969901</v>
      </c>
      <c r="N51" s="32">
        <v>0</v>
      </c>
      <c r="O51" s="75">
        <v>1</v>
      </c>
    </row>
    <row r="52" spans="1:15" x14ac:dyDescent="0.2">
      <c r="A52" s="38">
        <v>17.45</v>
      </c>
      <c r="C52" s="74">
        <v>2.4499999999997999</v>
      </c>
      <c r="D52" s="32">
        <v>0</v>
      </c>
      <c r="E52" s="33">
        <v>3.3333333333333333E-2</v>
      </c>
      <c r="F52" s="39">
        <v>1.2999999999997001</v>
      </c>
      <c r="G52" s="32">
        <v>0</v>
      </c>
      <c r="H52" s="75">
        <v>1</v>
      </c>
      <c r="J52" s="74">
        <v>2.4499999999997999</v>
      </c>
      <c r="K52" s="32">
        <v>2</v>
      </c>
      <c r="L52" s="33">
        <v>0.94326241134751776</v>
      </c>
      <c r="M52" s="39">
        <v>0.349999999999699</v>
      </c>
      <c r="N52" s="32">
        <v>0</v>
      </c>
      <c r="O52" s="75">
        <v>1</v>
      </c>
    </row>
    <row r="53" spans="1:15" x14ac:dyDescent="0.2">
      <c r="A53" s="38">
        <v>17.399999999999999</v>
      </c>
      <c r="C53" s="74">
        <v>2.4999999999998002</v>
      </c>
      <c r="D53" s="32">
        <v>0</v>
      </c>
      <c r="E53" s="33">
        <v>3.3333333333333333E-2</v>
      </c>
      <c r="F53" s="39">
        <v>1.3499999999997001</v>
      </c>
      <c r="G53" s="32">
        <v>0</v>
      </c>
      <c r="H53" s="75">
        <v>1</v>
      </c>
      <c r="J53" s="74">
        <v>2.4999999999998002</v>
      </c>
      <c r="K53" s="32">
        <v>0</v>
      </c>
      <c r="L53" s="33">
        <v>0.94326241134751776</v>
      </c>
      <c r="M53" s="39">
        <v>0.39999999999969998</v>
      </c>
      <c r="N53" s="32">
        <v>0</v>
      </c>
      <c r="O53" s="75">
        <v>1</v>
      </c>
    </row>
    <row r="54" spans="1:15" x14ac:dyDescent="0.2">
      <c r="A54" s="38">
        <v>17.350000000000001</v>
      </c>
      <c r="C54" s="74">
        <v>2.5499999999998</v>
      </c>
      <c r="D54" s="32">
        <v>0</v>
      </c>
      <c r="E54" s="33">
        <v>3.3333333333333333E-2</v>
      </c>
      <c r="F54" s="39">
        <v>1.3999999999996999</v>
      </c>
      <c r="G54" s="32">
        <v>0</v>
      </c>
      <c r="H54" s="75">
        <v>1</v>
      </c>
      <c r="J54" s="74">
        <v>2.5499999999998</v>
      </c>
      <c r="K54" s="32">
        <v>0</v>
      </c>
      <c r="L54" s="33">
        <v>0.94326241134751776</v>
      </c>
      <c r="M54" s="39">
        <v>0.44999999999970097</v>
      </c>
      <c r="N54" s="32">
        <v>0</v>
      </c>
      <c r="O54" s="75">
        <v>1</v>
      </c>
    </row>
    <row r="55" spans="1:15" x14ac:dyDescent="0.2">
      <c r="A55" s="38">
        <v>17.3</v>
      </c>
      <c r="C55" s="74">
        <v>2.5999999999997998</v>
      </c>
      <c r="D55" s="32">
        <v>0</v>
      </c>
      <c r="E55" s="33">
        <v>3.3333333333333333E-2</v>
      </c>
      <c r="F55" s="39">
        <v>1.4499999999997</v>
      </c>
      <c r="G55" s="32">
        <v>0</v>
      </c>
      <c r="H55" s="75">
        <v>1</v>
      </c>
      <c r="J55" s="74">
        <v>2.5999999999997998</v>
      </c>
      <c r="K55" s="32">
        <v>0</v>
      </c>
      <c r="L55" s="33">
        <v>0.94326241134751776</v>
      </c>
      <c r="M55" s="39">
        <v>0.54999999999969895</v>
      </c>
      <c r="N55" s="32">
        <v>0</v>
      </c>
      <c r="O55" s="75">
        <v>1</v>
      </c>
    </row>
    <row r="56" spans="1:15" x14ac:dyDescent="0.2">
      <c r="A56" s="38">
        <v>17.25</v>
      </c>
      <c r="C56" s="74">
        <v>2.6499999999998001</v>
      </c>
      <c r="D56" s="32">
        <v>0</v>
      </c>
      <c r="E56" s="33">
        <v>3.3333333333333333E-2</v>
      </c>
      <c r="F56" s="39">
        <v>1.4999999999997</v>
      </c>
      <c r="G56" s="32">
        <v>0</v>
      </c>
      <c r="H56" s="75">
        <v>1</v>
      </c>
      <c r="J56" s="74">
        <v>2.6499999999998001</v>
      </c>
      <c r="K56" s="32">
        <v>0</v>
      </c>
      <c r="L56" s="33">
        <v>0.94326241134751776</v>
      </c>
      <c r="M56" s="39">
        <v>0.599999999999699</v>
      </c>
      <c r="N56" s="32">
        <v>0</v>
      </c>
      <c r="O56" s="75">
        <v>1</v>
      </c>
    </row>
    <row r="57" spans="1:15" x14ac:dyDescent="0.2">
      <c r="A57" s="38">
        <v>17.2</v>
      </c>
      <c r="C57" s="74">
        <v>2.6999999999997999</v>
      </c>
      <c r="D57" s="32">
        <v>0</v>
      </c>
      <c r="E57" s="33">
        <v>3.3333333333333333E-2</v>
      </c>
      <c r="F57" s="39">
        <v>1.5499999999997001</v>
      </c>
      <c r="G57" s="32">
        <v>0</v>
      </c>
      <c r="H57" s="75">
        <v>1</v>
      </c>
      <c r="J57" s="74">
        <v>2.6999999999997999</v>
      </c>
      <c r="K57" s="32">
        <v>0</v>
      </c>
      <c r="L57" s="33">
        <v>0.94326241134751776</v>
      </c>
      <c r="M57" s="39">
        <v>0.64999999999970004</v>
      </c>
      <c r="N57" s="32">
        <v>0</v>
      </c>
      <c r="O57" s="75">
        <v>1</v>
      </c>
    </row>
    <row r="58" spans="1:15" x14ac:dyDescent="0.2">
      <c r="A58" s="38">
        <v>17.149999999999999</v>
      </c>
      <c r="C58" s="74">
        <v>2.7499999999998002</v>
      </c>
      <c r="D58" s="32">
        <v>0</v>
      </c>
      <c r="E58" s="33">
        <v>3.3333333333333333E-2</v>
      </c>
      <c r="F58" s="39">
        <v>1.5999999999997001</v>
      </c>
      <c r="G58" s="32">
        <v>0</v>
      </c>
      <c r="H58" s="75">
        <v>1</v>
      </c>
      <c r="J58" s="74">
        <v>2.7499999999998002</v>
      </c>
      <c r="K58" s="32">
        <v>1</v>
      </c>
      <c r="L58" s="33">
        <v>0.95035460992907805</v>
      </c>
      <c r="M58" s="39">
        <v>1.3499999999997001</v>
      </c>
      <c r="N58" s="32">
        <v>0</v>
      </c>
      <c r="O58" s="75">
        <v>1</v>
      </c>
    </row>
    <row r="59" spans="1:15" x14ac:dyDescent="0.2">
      <c r="A59" s="38">
        <v>17.100000000000001</v>
      </c>
      <c r="C59" s="74">
        <v>2.7999999999998</v>
      </c>
      <c r="D59" s="32">
        <v>0</v>
      </c>
      <c r="E59" s="33">
        <v>3.3333333333333333E-2</v>
      </c>
      <c r="F59" s="39">
        <v>1.6499999999996999</v>
      </c>
      <c r="G59" s="32">
        <v>0</v>
      </c>
      <c r="H59" s="75">
        <v>1</v>
      </c>
      <c r="J59" s="74">
        <v>2.7999999999998</v>
      </c>
      <c r="K59" s="32">
        <v>0</v>
      </c>
      <c r="L59" s="33">
        <v>0.95035460992907805</v>
      </c>
      <c r="M59" s="39">
        <v>2.2999999999997001</v>
      </c>
      <c r="N59" s="32">
        <v>0</v>
      </c>
      <c r="O59" s="75">
        <v>1</v>
      </c>
    </row>
    <row r="60" spans="1:15" x14ac:dyDescent="0.2">
      <c r="A60" s="38">
        <v>17.05</v>
      </c>
      <c r="C60" s="74">
        <v>2.8499999999997998</v>
      </c>
      <c r="D60" s="32">
        <v>0</v>
      </c>
      <c r="E60" s="33">
        <v>3.3333333333333333E-2</v>
      </c>
      <c r="F60" s="39">
        <v>1.7499999999997</v>
      </c>
      <c r="G60" s="32">
        <v>0</v>
      </c>
      <c r="H60" s="75">
        <v>1</v>
      </c>
      <c r="J60" s="74">
        <v>2.8499999999997998</v>
      </c>
      <c r="K60" s="32">
        <v>0</v>
      </c>
      <c r="L60" s="33">
        <v>0.95035460992907805</v>
      </c>
      <c r="M60" s="39">
        <v>2.4999999999998002</v>
      </c>
      <c r="N60" s="32">
        <v>0</v>
      </c>
      <c r="O60" s="75">
        <v>1</v>
      </c>
    </row>
    <row r="61" spans="1:15" x14ac:dyDescent="0.2">
      <c r="A61" s="38">
        <v>17</v>
      </c>
      <c r="C61" s="74">
        <v>2.8999999999998001</v>
      </c>
      <c r="D61" s="32">
        <v>0</v>
      </c>
      <c r="E61" s="33">
        <v>3.3333333333333333E-2</v>
      </c>
      <c r="F61" s="39">
        <v>1.7999999999997001</v>
      </c>
      <c r="G61" s="32">
        <v>0</v>
      </c>
      <c r="H61" s="75">
        <v>1</v>
      </c>
      <c r="J61" s="74">
        <v>2.8999999999998001</v>
      </c>
      <c r="K61" s="32">
        <v>0</v>
      </c>
      <c r="L61" s="33">
        <v>0.95035460992907805</v>
      </c>
      <c r="M61" s="39">
        <v>2.5499999999998</v>
      </c>
      <c r="N61" s="32">
        <v>0</v>
      </c>
      <c r="O61" s="75">
        <v>1</v>
      </c>
    </row>
    <row r="62" spans="1:15" x14ac:dyDescent="0.2">
      <c r="A62" s="38">
        <v>16.95</v>
      </c>
      <c r="C62" s="74">
        <v>2.9499999999997999</v>
      </c>
      <c r="D62" s="32">
        <v>0</v>
      </c>
      <c r="E62" s="33">
        <v>3.3333333333333333E-2</v>
      </c>
      <c r="F62" s="39">
        <v>1.8499999999997001</v>
      </c>
      <c r="G62" s="32">
        <v>0</v>
      </c>
      <c r="H62" s="75">
        <v>1</v>
      </c>
      <c r="J62" s="74">
        <v>2.9499999999997999</v>
      </c>
      <c r="K62" s="32">
        <v>1</v>
      </c>
      <c r="L62" s="33">
        <v>0.95744680851063835</v>
      </c>
      <c r="M62" s="39">
        <v>2.5999999999997998</v>
      </c>
      <c r="N62" s="32">
        <v>0</v>
      </c>
      <c r="O62" s="75">
        <v>1</v>
      </c>
    </row>
    <row r="63" spans="1:15" x14ac:dyDescent="0.2">
      <c r="A63" s="38">
        <v>16.899999999999999</v>
      </c>
      <c r="C63" s="74">
        <v>2.9999999999998002</v>
      </c>
      <c r="D63" s="32">
        <v>0</v>
      </c>
      <c r="E63" s="33">
        <v>3.3333333333333333E-2</v>
      </c>
      <c r="F63" s="39">
        <v>1.8999999999996999</v>
      </c>
      <c r="G63" s="32">
        <v>0</v>
      </c>
      <c r="H63" s="75">
        <v>1</v>
      </c>
      <c r="J63" s="74">
        <v>2.9999999999998002</v>
      </c>
      <c r="K63" s="32">
        <v>0</v>
      </c>
      <c r="L63" s="33">
        <v>0.95744680851063835</v>
      </c>
      <c r="M63" s="39">
        <v>2.6499999999998001</v>
      </c>
      <c r="N63" s="32">
        <v>0</v>
      </c>
      <c r="O63" s="75">
        <v>1</v>
      </c>
    </row>
    <row r="64" spans="1:15" x14ac:dyDescent="0.2">
      <c r="A64" s="38">
        <v>16.850000000000001</v>
      </c>
      <c r="C64" s="74">
        <v>3.0499999999998</v>
      </c>
      <c r="D64" s="32">
        <v>0</v>
      </c>
      <c r="E64" s="33">
        <v>3.3333333333333333E-2</v>
      </c>
      <c r="F64" s="39">
        <v>1.9499999999997</v>
      </c>
      <c r="G64" s="32">
        <v>0</v>
      </c>
      <c r="H64" s="75">
        <v>1</v>
      </c>
      <c r="J64" s="74">
        <v>3.0499999999998</v>
      </c>
      <c r="K64" s="32">
        <v>1</v>
      </c>
      <c r="L64" s="33">
        <v>0.96453900709219853</v>
      </c>
      <c r="M64" s="39">
        <v>2.6999999999997999</v>
      </c>
      <c r="N64" s="32">
        <v>0</v>
      </c>
      <c r="O64" s="75">
        <v>1</v>
      </c>
    </row>
    <row r="65" spans="1:15" x14ac:dyDescent="0.2">
      <c r="A65" s="38">
        <v>16.8</v>
      </c>
      <c r="C65" s="74">
        <v>3.0999999999997998</v>
      </c>
      <c r="D65" s="32">
        <v>0</v>
      </c>
      <c r="E65" s="33">
        <v>3.3333333333333333E-2</v>
      </c>
      <c r="F65" s="39">
        <v>1.9999999999997</v>
      </c>
      <c r="G65" s="32">
        <v>0</v>
      </c>
      <c r="H65" s="75">
        <v>1</v>
      </c>
      <c r="J65" s="74">
        <v>3.0999999999997998</v>
      </c>
      <c r="K65" s="32">
        <v>2</v>
      </c>
      <c r="L65" s="33">
        <v>0.97872340425531912</v>
      </c>
      <c r="M65" s="39">
        <v>2.7999999999998</v>
      </c>
      <c r="N65" s="32">
        <v>0</v>
      </c>
      <c r="O65" s="75">
        <v>1</v>
      </c>
    </row>
    <row r="66" spans="1:15" x14ac:dyDescent="0.2">
      <c r="A66" s="38">
        <v>16.75</v>
      </c>
      <c r="C66" s="74">
        <v>3.1499999999998001</v>
      </c>
      <c r="D66" s="32">
        <v>0</v>
      </c>
      <c r="E66" s="33">
        <v>3.3333333333333333E-2</v>
      </c>
      <c r="F66" s="39">
        <v>2.0499999999997001</v>
      </c>
      <c r="G66" s="32">
        <v>0</v>
      </c>
      <c r="H66" s="75">
        <v>1</v>
      </c>
      <c r="J66" s="74">
        <v>3.1499999999998001</v>
      </c>
      <c r="K66" s="32">
        <v>0</v>
      </c>
      <c r="L66" s="33">
        <v>0.97872340425531912</v>
      </c>
      <c r="M66" s="39">
        <v>2.8499999999997998</v>
      </c>
      <c r="N66" s="32">
        <v>0</v>
      </c>
      <c r="O66" s="75">
        <v>1</v>
      </c>
    </row>
    <row r="67" spans="1:15" x14ac:dyDescent="0.2">
      <c r="A67" s="38">
        <v>16.6999999999999</v>
      </c>
      <c r="C67" s="74">
        <v>3.1999999999997999</v>
      </c>
      <c r="D67" s="32">
        <v>0</v>
      </c>
      <c r="E67" s="33">
        <v>3.3333333333333333E-2</v>
      </c>
      <c r="F67" s="39">
        <v>2.0999999999996999</v>
      </c>
      <c r="G67" s="32">
        <v>0</v>
      </c>
      <c r="H67" s="75">
        <v>1</v>
      </c>
      <c r="J67" s="74">
        <v>3.1999999999997999</v>
      </c>
      <c r="K67" s="32">
        <v>0</v>
      </c>
      <c r="L67" s="33">
        <v>0.97872340425531912</v>
      </c>
      <c r="M67" s="39">
        <v>2.8999999999998001</v>
      </c>
      <c r="N67" s="32">
        <v>0</v>
      </c>
      <c r="O67" s="75">
        <v>1</v>
      </c>
    </row>
    <row r="68" spans="1:15" x14ac:dyDescent="0.2">
      <c r="A68" s="38">
        <v>16.649999999999899</v>
      </c>
      <c r="C68" s="74">
        <v>3.2499999999998002</v>
      </c>
      <c r="D68" s="32">
        <v>0</v>
      </c>
      <c r="E68" s="33">
        <v>3.3333333333333333E-2</v>
      </c>
      <c r="F68" s="39">
        <v>2.1499999999997002</v>
      </c>
      <c r="G68" s="32">
        <v>0</v>
      </c>
      <c r="H68" s="75">
        <v>1</v>
      </c>
      <c r="J68" s="74">
        <v>3.2499999999998002</v>
      </c>
      <c r="K68" s="32">
        <v>0</v>
      </c>
      <c r="L68" s="33">
        <v>0.97872340425531912</v>
      </c>
      <c r="M68" s="39">
        <v>2.9999999999998002</v>
      </c>
      <c r="N68" s="32">
        <v>0</v>
      </c>
      <c r="O68" s="75">
        <v>1</v>
      </c>
    </row>
    <row r="69" spans="1:15" x14ac:dyDescent="0.2">
      <c r="A69" s="38">
        <v>16.600000000000001</v>
      </c>
      <c r="C69" s="74">
        <v>3.2999999999998</v>
      </c>
      <c r="D69" s="32">
        <v>0</v>
      </c>
      <c r="E69" s="33">
        <v>3.3333333333333333E-2</v>
      </c>
      <c r="F69" s="39">
        <v>2.1999999999997</v>
      </c>
      <c r="G69" s="32">
        <v>0</v>
      </c>
      <c r="H69" s="75">
        <v>1</v>
      </c>
      <c r="J69" s="74">
        <v>3.2999999999998</v>
      </c>
      <c r="K69" s="32">
        <v>0</v>
      </c>
      <c r="L69" s="33">
        <v>0.97872340425531912</v>
      </c>
      <c r="M69" s="39">
        <v>3.1499999999998001</v>
      </c>
      <c r="N69" s="32">
        <v>0</v>
      </c>
      <c r="O69" s="75">
        <v>1</v>
      </c>
    </row>
    <row r="70" spans="1:15" x14ac:dyDescent="0.2">
      <c r="A70" s="38">
        <v>16.55</v>
      </c>
      <c r="C70" s="74">
        <v>3.3499999999997998</v>
      </c>
      <c r="D70" s="32">
        <v>3</v>
      </c>
      <c r="E70" s="33">
        <v>0.13333333333333333</v>
      </c>
      <c r="F70" s="39">
        <v>2.2499999999996998</v>
      </c>
      <c r="G70" s="32">
        <v>0</v>
      </c>
      <c r="H70" s="75">
        <v>1</v>
      </c>
      <c r="J70" s="74">
        <v>3.3499999999997998</v>
      </c>
      <c r="K70" s="32">
        <v>0</v>
      </c>
      <c r="L70" s="33">
        <v>0.97872340425531912</v>
      </c>
      <c r="M70" s="39">
        <v>3.1999999999997999</v>
      </c>
      <c r="N70" s="32">
        <v>0</v>
      </c>
      <c r="O70" s="75">
        <v>1</v>
      </c>
    </row>
    <row r="71" spans="1:15" x14ac:dyDescent="0.2">
      <c r="A71" s="38">
        <v>16.5</v>
      </c>
      <c r="C71" s="74">
        <v>3.3999999999998001</v>
      </c>
      <c r="D71" s="32">
        <v>0</v>
      </c>
      <c r="E71" s="33">
        <v>0.13333333333333333</v>
      </c>
      <c r="F71" s="39">
        <v>2.2999999999997001</v>
      </c>
      <c r="G71" s="32">
        <v>0</v>
      </c>
      <c r="H71" s="75">
        <v>1</v>
      </c>
      <c r="J71" s="74">
        <v>3.3999999999998001</v>
      </c>
      <c r="K71" s="32">
        <v>0</v>
      </c>
      <c r="L71" s="33">
        <v>0.97872340425531912</v>
      </c>
      <c r="M71" s="39">
        <v>3.2499999999998002</v>
      </c>
      <c r="N71" s="32">
        <v>0</v>
      </c>
      <c r="O71" s="75">
        <v>1</v>
      </c>
    </row>
    <row r="72" spans="1:15" x14ac:dyDescent="0.2">
      <c r="A72" s="38">
        <v>16.4499999999999</v>
      </c>
      <c r="C72" s="74">
        <v>3.4499999999997999</v>
      </c>
      <c r="D72" s="32">
        <v>0</v>
      </c>
      <c r="E72" s="33">
        <v>0.13333333333333333</v>
      </c>
      <c r="F72" s="39">
        <v>2.3499999999996999</v>
      </c>
      <c r="G72" s="32">
        <v>0</v>
      </c>
      <c r="H72" s="75">
        <v>1</v>
      </c>
      <c r="J72" s="74">
        <v>3.4499999999997999</v>
      </c>
      <c r="K72" s="32">
        <v>0</v>
      </c>
      <c r="L72" s="33">
        <v>0.97872340425531912</v>
      </c>
      <c r="M72" s="39">
        <v>3.2999999999998</v>
      </c>
      <c r="N72" s="32">
        <v>0</v>
      </c>
      <c r="O72" s="75">
        <v>1</v>
      </c>
    </row>
    <row r="73" spans="1:15" x14ac:dyDescent="0.2">
      <c r="A73" s="38">
        <v>16.399999999999899</v>
      </c>
      <c r="C73" s="74">
        <v>3.4999999999998002</v>
      </c>
      <c r="D73" s="32">
        <v>0</v>
      </c>
      <c r="E73" s="33">
        <v>0.13333333333333333</v>
      </c>
      <c r="F73" s="39">
        <v>2.3999999999997002</v>
      </c>
      <c r="G73" s="32">
        <v>0</v>
      </c>
      <c r="H73" s="75">
        <v>1</v>
      </c>
      <c r="J73" s="74">
        <v>3.4999999999998002</v>
      </c>
      <c r="K73" s="32">
        <v>0</v>
      </c>
      <c r="L73" s="33">
        <v>0.97872340425531912</v>
      </c>
      <c r="M73" s="39">
        <v>3.3499999999997998</v>
      </c>
      <c r="N73" s="32">
        <v>0</v>
      </c>
      <c r="O73" s="75">
        <v>1</v>
      </c>
    </row>
    <row r="74" spans="1:15" x14ac:dyDescent="0.2">
      <c r="A74" s="38">
        <v>16.350000000000001</v>
      </c>
      <c r="C74" s="74">
        <v>3.5499999999998</v>
      </c>
      <c r="D74" s="32">
        <v>0</v>
      </c>
      <c r="E74" s="33">
        <v>0.13333333333333333</v>
      </c>
      <c r="F74" s="39">
        <v>2.4499999999997999</v>
      </c>
      <c r="G74" s="32">
        <v>0</v>
      </c>
      <c r="H74" s="75">
        <v>1</v>
      </c>
      <c r="J74" s="74">
        <v>3.5499999999998</v>
      </c>
      <c r="K74" s="32">
        <v>0</v>
      </c>
      <c r="L74" s="33">
        <v>0.97872340425531912</v>
      </c>
      <c r="M74" s="39">
        <v>3.3999999999998001</v>
      </c>
      <c r="N74" s="32">
        <v>0</v>
      </c>
      <c r="O74" s="75">
        <v>1</v>
      </c>
    </row>
    <row r="75" spans="1:15" x14ac:dyDescent="0.2">
      <c r="A75" s="38">
        <v>16.3</v>
      </c>
      <c r="C75" s="74">
        <v>3.5999999999997998</v>
      </c>
      <c r="D75" s="32">
        <v>0</v>
      </c>
      <c r="E75" s="33">
        <v>0.13333333333333333</v>
      </c>
      <c r="F75" s="39">
        <v>2.4999999999998002</v>
      </c>
      <c r="G75" s="32">
        <v>0</v>
      </c>
      <c r="H75" s="75">
        <v>1</v>
      </c>
      <c r="J75" s="74">
        <v>3.5999999999997998</v>
      </c>
      <c r="K75" s="32">
        <v>0</v>
      </c>
      <c r="L75" s="33">
        <v>0.97872340425531912</v>
      </c>
      <c r="M75" s="39">
        <v>3.4499999999997999</v>
      </c>
      <c r="N75" s="32">
        <v>0</v>
      </c>
      <c r="O75" s="75">
        <v>1</v>
      </c>
    </row>
    <row r="76" spans="1:15" x14ac:dyDescent="0.2">
      <c r="A76" s="38">
        <v>16.25</v>
      </c>
      <c r="C76" s="74">
        <v>3.6499999999998001</v>
      </c>
      <c r="D76" s="32">
        <v>0</v>
      </c>
      <c r="E76" s="33">
        <v>0.13333333333333333</v>
      </c>
      <c r="F76" s="39">
        <v>2.5499999999998</v>
      </c>
      <c r="G76" s="32">
        <v>0</v>
      </c>
      <c r="H76" s="75">
        <v>1</v>
      </c>
      <c r="J76" s="74">
        <v>3.6499999999998001</v>
      </c>
      <c r="K76" s="32">
        <v>0</v>
      </c>
      <c r="L76" s="33">
        <v>0.97872340425531912</v>
      </c>
      <c r="M76" s="39">
        <v>3.4999999999998002</v>
      </c>
      <c r="N76" s="32">
        <v>0</v>
      </c>
      <c r="O76" s="75">
        <v>1</v>
      </c>
    </row>
    <row r="77" spans="1:15" x14ac:dyDescent="0.2">
      <c r="A77" s="38">
        <v>16.1999999999999</v>
      </c>
      <c r="C77" s="74">
        <v>3.6999999999997999</v>
      </c>
      <c r="D77" s="32">
        <v>0</v>
      </c>
      <c r="E77" s="33">
        <v>0.13333333333333333</v>
      </c>
      <c r="F77" s="39">
        <v>2.5999999999997998</v>
      </c>
      <c r="G77" s="32">
        <v>0</v>
      </c>
      <c r="H77" s="75">
        <v>1</v>
      </c>
      <c r="J77" s="74">
        <v>3.6999999999997999</v>
      </c>
      <c r="K77" s="32">
        <v>0</v>
      </c>
      <c r="L77" s="33">
        <v>0.97872340425531912</v>
      </c>
      <c r="M77" s="39">
        <v>3.5499999999998</v>
      </c>
      <c r="N77" s="32">
        <v>0</v>
      </c>
      <c r="O77" s="75">
        <v>1</v>
      </c>
    </row>
    <row r="78" spans="1:15" x14ac:dyDescent="0.2">
      <c r="A78" s="38">
        <v>16.149999999999899</v>
      </c>
      <c r="C78" s="74">
        <v>3.7499999999998002</v>
      </c>
      <c r="D78" s="32">
        <v>0</v>
      </c>
      <c r="E78" s="33">
        <v>0.13333333333333333</v>
      </c>
      <c r="F78" s="39">
        <v>2.6499999999998001</v>
      </c>
      <c r="G78" s="32">
        <v>0</v>
      </c>
      <c r="H78" s="75">
        <v>1</v>
      </c>
      <c r="J78" s="74">
        <v>3.7499999999998002</v>
      </c>
      <c r="K78" s="32">
        <v>0</v>
      </c>
      <c r="L78" s="33">
        <v>0.97872340425531912</v>
      </c>
      <c r="M78" s="39">
        <v>3.5999999999997998</v>
      </c>
      <c r="N78" s="32">
        <v>0</v>
      </c>
      <c r="O78" s="75">
        <v>1</v>
      </c>
    </row>
    <row r="79" spans="1:15" x14ac:dyDescent="0.2">
      <c r="A79" s="38">
        <v>16.099999999999898</v>
      </c>
      <c r="C79" s="74">
        <v>3.7999999999998</v>
      </c>
      <c r="D79" s="32">
        <v>0</v>
      </c>
      <c r="E79" s="33">
        <v>0.13333333333333333</v>
      </c>
      <c r="F79" s="39">
        <v>2.6999999999997999</v>
      </c>
      <c r="G79" s="32">
        <v>0</v>
      </c>
      <c r="H79" s="75">
        <v>1</v>
      </c>
      <c r="J79" s="74">
        <v>3.7999999999998</v>
      </c>
      <c r="K79" s="32">
        <v>1</v>
      </c>
      <c r="L79" s="33">
        <v>0.98581560283687941</v>
      </c>
      <c r="M79" s="39">
        <v>3.6499999999998001</v>
      </c>
      <c r="N79" s="32">
        <v>0</v>
      </c>
      <c r="O79" s="75">
        <v>1</v>
      </c>
    </row>
    <row r="80" spans="1:15" x14ac:dyDescent="0.2">
      <c r="A80" s="38">
        <v>16.049999999999901</v>
      </c>
      <c r="C80" s="74">
        <v>3.8499999999997998</v>
      </c>
      <c r="D80" s="32">
        <v>0</v>
      </c>
      <c r="E80" s="33">
        <v>0.13333333333333333</v>
      </c>
      <c r="F80" s="39">
        <v>2.7499999999998002</v>
      </c>
      <c r="G80" s="32">
        <v>0</v>
      </c>
      <c r="H80" s="75">
        <v>1</v>
      </c>
      <c r="J80" s="74">
        <v>3.8499999999997998</v>
      </c>
      <c r="K80" s="32">
        <v>0</v>
      </c>
      <c r="L80" s="33">
        <v>0.98581560283687941</v>
      </c>
      <c r="M80" s="39">
        <v>3.6999999999997999</v>
      </c>
      <c r="N80" s="32">
        <v>0</v>
      </c>
      <c r="O80" s="75">
        <v>1</v>
      </c>
    </row>
    <row r="81" spans="1:15" x14ac:dyDescent="0.2">
      <c r="A81" s="38">
        <v>15.999999999999901</v>
      </c>
      <c r="C81" s="74">
        <v>3.8999999999998001</v>
      </c>
      <c r="D81" s="32">
        <v>0</v>
      </c>
      <c r="E81" s="33">
        <v>0.13333333333333333</v>
      </c>
      <c r="F81" s="39">
        <v>2.7999999999998</v>
      </c>
      <c r="G81" s="32">
        <v>0</v>
      </c>
      <c r="H81" s="75">
        <v>1</v>
      </c>
      <c r="J81" s="74">
        <v>3.8999999999998001</v>
      </c>
      <c r="K81" s="32">
        <v>0</v>
      </c>
      <c r="L81" s="33">
        <v>0.98581560283687941</v>
      </c>
      <c r="M81" s="39">
        <v>3.7499999999998002</v>
      </c>
      <c r="N81" s="32">
        <v>0</v>
      </c>
      <c r="O81" s="75">
        <v>1</v>
      </c>
    </row>
    <row r="82" spans="1:15" x14ac:dyDescent="0.2">
      <c r="A82" s="38">
        <v>15.9499999999999</v>
      </c>
      <c r="C82" s="74">
        <v>3.9499999999997999</v>
      </c>
      <c r="D82" s="32">
        <v>0</v>
      </c>
      <c r="E82" s="33">
        <v>0.13333333333333333</v>
      </c>
      <c r="F82" s="39">
        <v>2.8499999999997998</v>
      </c>
      <c r="G82" s="32">
        <v>0</v>
      </c>
      <c r="H82" s="75">
        <v>1</v>
      </c>
      <c r="J82" s="74">
        <v>3.9499999999997999</v>
      </c>
      <c r="K82" s="32">
        <v>0</v>
      </c>
      <c r="L82" s="33">
        <v>0.98581560283687941</v>
      </c>
      <c r="M82" s="39">
        <v>3.8499999999997998</v>
      </c>
      <c r="N82" s="32">
        <v>0</v>
      </c>
      <c r="O82" s="75">
        <v>1</v>
      </c>
    </row>
    <row r="83" spans="1:15" x14ac:dyDescent="0.2">
      <c r="A83" s="38">
        <v>15.899999999999901</v>
      </c>
      <c r="C83" s="74">
        <v>3.9999999999998002</v>
      </c>
      <c r="D83" s="32">
        <v>0</v>
      </c>
      <c r="E83" s="33">
        <v>0.13333333333333333</v>
      </c>
      <c r="F83" s="39">
        <v>2.8999999999998001</v>
      </c>
      <c r="G83" s="32">
        <v>0</v>
      </c>
      <c r="H83" s="75">
        <v>1</v>
      </c>
      <c r="J83" s="74">
        <v>3.9999999999998002</v>
      </c>
      <c r="K83" s="32">
        <v>0</v>
      </c>
      <c r="L83" s="33">
        <v>0.98581560283687941</v>
      </c>
      <c r="M83" s="39">
        <v>3.8999999999998001</v>
      </c>
      <c r="N83" s="32">
        <v>0</v>
      </c>
      <c r="O83" s="75">
        <v>1</v>
      </c>
    </row>
    <row r="84" spans="1:15" x14ac:dyDescent="0.2">
      <c r="A84" s="38">
        <v>15.8499999999999</v>
      </c>
      <c r="C84" s="74">
        <v>4.0499999999998</v>
      </c>
      <c r="D84" s="32">
        <v>1</v>
      </c>
      <c r="E84" s="33">
        <v>0.16666666666666666</v>
      </c>
      <c r="F84" s="39">
        <v>2.9499999999997999</v>
      </c>
      <c r="G84" s="32">
        <v>0</v>
      </c>
      <c r="H84" s="75">
        <v>1</v>
      </c>
      <c r="J84" s="74">
        <v>4.0499999999998</v>
      </c>
      <c r="K84" s="32">
        <v>0</v>
      </c>
      <c r="L84" s="33">
        <v>0.98581560283687941</v>
      </c>
      <c r="M84" s="39">
        <v>3.9499999999997999</v>
      </c>
      <c r="N84" s="32">
        <v>0</v>
      </c>
      <c r="O84" s="75">
        <v>1</v>
      </c>
    </row>
    <row r="85" spans="1:15" x14ac:dyDescent="0.2">
      <c r="A85" s="38">
        <v>15.799999999999899</v>
      </c>
      <c r="C85" s="74">
        <v>4.0999999999997998</v>
      </c>
      <c r="D85" s="32">
        <v>0</v>
      </c>
      <c r="E85" s="33">
        <v>0.16666666666666666</v>
      </c>
      <c r="F85" s="39">
        <v>2.9999999999998002</v>
      </c>
      <c r="G85" s="32">
        <v>0</v>
      </c>
      <c r="H85" s="75">
        <v>1</v>
      </c>
      <c r="J85" s="74">
        <v>4.0999999999997998</v>
      </c>
      <c r="K85" s="32">
        <v>0</v>
      </c>
      <c r="L85" s="33">
        <v>0.98581560283687941</v>
      </c>
      <c r="M85" s="39">
        <v>3.9999999999998002</v>
      </c>
      <c r="N85" s="32">
        <v>0</v>
      </c>
      <c r="O85" s="75">
        <v>1</v>
      </c>
    </row>
    <row r="86" spans="1:15" x14ac:dyDescent="0.2">
      <c r="A86" s="38">
        <v>15.749999999999901</v>
      </c>
      <c r="C86" s="74">
        <v>4.1499999999997996</v>
      </c>
      <c r="D86" s="32">
        <v>0</v>
      </c>
      <c r="E86" s="33">
        <v>0.16666666666666666</v>
      </c>
      <c r="F86" s="39">
        <v>3.0499999999998</v>
      </c>
      <c r="G86" s="32">
        <v>0</v>
      </c>
      <c r="H86" s="75">
        <v>1</v>
      </c>
      <c r="J86" s="74">
        <v>4.1499999999997996</v>
      </c>
      <c r="K86" s="32">
        <v>0</v>
      </c>
      <c r="L86" s="33">
        <v>0.98581560283687941</v>
      </c>
      <c r="M86" s="39">
        <v>4.0499999999998</v>
      </c>
      <c r="N86" s="32">
        <v>0</v>
      </c>
      <c r="O86" s="75">
        <v>1</v>
      </c>
    </row>
    <row r="87" spans="1:15" x14ac:dyDescent="0.2">
      <c r="A87" s="38">
        <v>15.6999999999999</v>
      </c>
      <c r="C87" s="74">
        <v>4.1999999999998003</v>
      </c>
      <c r="D87" s="32">
        <v>0</v>
      </c>
      <c r="E87" s="33">
        <v>0.16666666666666666</v>
      </c>
      <c r="F87" s="39">
        <v>3.0999999999997998</v>
      </c>
      <c r="G87" s="32">
        <v>0</v>
      </c>
      <c r="H87" s="75">
        <v>1</v>
      </c>
      <c r="J87" s="74">
        <v>4.1999999999998003</v>
      </c>
      <c r="K87" s="32">
        <v>0</v>
      </c>
      <c r="L87" s="33">
        <v>0.98581560283687941</v>
      </c>
      <c r="M87" s="39">
        <v>4.0999999999997998</v>
      </c>
      <c r="N87" s="32">
        <v>0</v>
      </c>
      <c r="O87" s="75">
        <v>1</v>
      </c>
    </row>
    <row r="88" spans="1:15" x14ac:dyDescent="0.2">
      <c r="A88" s="38">
        <v>15.649999999999901</v>
      </c>
      <c r="C88" s="74">
        <v>4.2499999999998002</v>
      </c>
      <c r="D88" s="32">
        <v>0</v>
      </c>
      <c r="E88" s="33">
        <v>0.16666666666666666</v>
      </c>
      <c r="F88" s="39">
        <v>3.1499999999998001</v>
      </c>
      <c r="G88" s="32">
        <v>0</v>
      </c>
      <c r="H88" s="75">
        <v>1</v>
      </c>
      <c r="J88" s="74">
        <v>4.2499999999998002</v>
      </c>
      <c r="K88" s="32">
        <v>0</v>
      </c>
      <c r="L88" s="33">
        <v>0.98581560283687941</v>
      </c>
      <c r="M88" s="39">
        <v>4.1499999999997996</v>
      </c>
      <c r="N88" s="32">
        <v>0</v>
      </c>
      <c r="O88" s="75">
        <v>1</v>
      </c>
    </row>
    <row r="89" spans="1:15" x14ac:dyDescent="0.2">
      <c r="A89" s="38">
        <v>15.5999999999999</v>
      </c>
      <c r="C89" s="74">
        <v>4.2999999999998</v>
      </c>
      <c r="D89" s="32">
        <v>1</v>
      </c>
      <c r="E89" s="33">
        <v>0.2</v>
      </c>
      <c r="F89" s="39">
        <v>3.1999999999997999</v>
      </c>
      <c r="G89" s="32">
        <v>0</v>
      </c>
      <c r="H89" s="75">
        <v>1</v>
      </c>
      <c r="J89" s="74">
        <v>4.2999999999998</v>
      </c>
      <c r="K89" s="32">
        <v>0</v>
      </c>
      <c r="L89" s="33">
        <v>0.98581560283687941</v>
      </c>
      <c r="M89" s="39">
        <v>4.1999999999998003</v>
      </c>
      <c r="N89" s="32">
        <v>0</v>
      </c>
      <c r="O89" s="75">
        <v>1</v>
      </c>
    </row>
    <row r="90" spans="1:15" x14ac:dyDescent="0.2">
      <c r="A90" s="38">
        <v>15.549999999999899</v>
      </c>
      <c r="C90" s="74">
        <v>4.3499999999997998</v>
      </c>
      <c r="D90" s="32">
        <v>0</v>
      </c>
      <c r="E90" s="33">
        <v>0.2</v>
      </c>
      <c r="F90" s="39">
        <v>3.2499999999998002</v>
      </c>
      <c r="G90" s="32">
        <v>0</v>
      </c>
      <c r="H90" s="75">
        <v>1</v>
      </c>
      <c r="J90" s="74">
        <v>4.3499999999997998</v>
      </c>
      <c r="K90" s="32">
        <v>0</v>
      </c>
      <c r="L90" s="33">
        <v>0.98581560283687941</v>
      </c>
      <c r="M90" s="39">
        <v>4.2499999999998002</v>
      </c>
      <c r="N90" s="32">
        <v>0</v>
      </c>
      <c r="O90" s="75">
        <v>1</v>
      </c>
    </row>
    <row r="91" spans="1:15" x14ac:dyDescent="0.2">
      <c r="A91" s="38">
        <v>15.499999999999901</v>
      </c>
      <c r="C91" s="74">
        <v>4.3999999999997996</v>
      </c>
      <c r="D91" s="32">
        <v>0</v>
      </c>
      <c r="E91" s="33">
        <v>0.2</v>
      </c>
      <c r="F91" s="39">
        <v>3.2999999999998</v>
      </c>
      <c r="G91" s="32">
        <v>0</v>
      </c>
      <c r="H91" s="75">
        <v>1</v>
      </c>
      <c r="J91" s="74">
        <v>4.3999999999997996</v>
      </c>
      <c r="K91" s="32">
        <v>0</v>
      </c>
      <c r="L91" s="33">
        <v>0.98581560283687941</v>
      </c>
      <c r="M91" s="39">
        <v>4.2999999999998</v>
      </c>
      <c r="N91" s="32">
        <v>0</v>
      </c>
      <c r="O91" s="75">
        <v>1</v>
      </c>
    </row>
    <row r="92" spans="1:15" x14ac:dyDescent="0.2">
      <c r="A92" s="38">
        <v>15.4499999999999</v>
      </c>
      <c r="C92" s="74">
        <v>4.4499999999998003</v>
      </c>
      <c r="D92" s="32">
        <v>1</v>
      </c>
      <c r="E92" s="33">
        <v>0.23333333333333334</v>
      </c>
      <c r="F92" s="39">
        <v>3.3999999999998001</v>
      </c>
      <c r="G92" s="32">
        <v>0</v>
      </c>
      <c r="H92" s="75">
        <v>1</v>
      </c>
      <c r="J92" s="74">
        <v>4.4499999999998003</v>
      </c>
      <c r="K92" s="32">
        <v>1</v>
      </c>
      <c r="L92" s="33">
        <v>0.99290780141843971</v>
      </c>
      <c r="M92" s="39">
        <v>4.3499999999997998</v>
      </c>
      <c r="N92" s="32">
        <v>0</v>
      </c>
      <c r="O92" s="75">
        <v>1</v>
      </c>
    </row>
    <row r="93" spans="1:15" x14ac:dyDescent="0.2">
      <c r="A93" s="38">
        <v>15.399999999999901</v>
      </c>
      <c r="C93" s="74">
        <v>4.4999999999998002</v>
      </c>
      <c r="D93" s="32">
        <v>0</v>
      </c>
      <c r="E93" s="33">
        <v>0.23333333333333334</v>
      </c>
      <c r="F93" s="39">
        <v>3.4499999999997999</v>
      </c>
      <c r="G93" s="32">
        <v>0</v>
      </c>
      <c r="H93" s="75">
        <v>1</v>
      </c>
      <c r="J93" s="74">
        <v>4.4999999999998002</v>
      </c>
      <c r="K93" s="32">
        <v>0</v>
      </c>
      <c r="L93" s="33">
        <v>0.99290780141843971</v>
      </c>
      <c r="M93" s="39">
        <v>4.3999999999997996</v>
      </c>
      <c r="N93" s="32">
        <v>0</v>
      </c>
      <c r="O93" s="75">
        <v>1</v>
      </c>
    </row>
    <row r="94" spans="1:15" x14ac:dyDescent="0.2">
      <c r="A94" s="38">
        <v>15.3499999999999</v>
      </c>
      <c r="C94" s="74">
        <v>4.5499999999998</v>
      </c>
      <c r="D94" s="32">
        <v>0</v>
      </c>
      <c r="E94" s="33">
        <v>0.23333333333333334</v>
      </c>
      <c r="F94" s="39">
        <v>3.4999999999998002</v>
      </c>
      <c r="G94" s="32">
        <v>0</v>
      </c>
      <c r="H94" s="75">
        <v>1</v>
      </c>
      <c r="J94" s="74">
        <v>4.5499999999998</v>
      </c>
      <c r="K94" s="32">
        <v>0</v>
      </c>
      <c r="L94" s="33">
        <v>0.99290780141843971</v>
      </c>
      <c r="M94" s="39">
        <v>4.4999999999998002</v>
      </c>
      <c r="N94" s="32">
        <v>0</v>
      </c>
      <c r="O94" s="75">
        <v>1</v>
      </c>
    </row>
    <row r="95" spans="1:15" x14ac:dyDescent="0.2">
      <c r="A95" s="38">
        <v>15.299999999999899</v>
      </c>
      <c r="C95" s="74">
        <v>4.5999999999997998</v>
      </c>
      <c r="D95" s="32">
        <v>0</v>
      </c>
      <c r="E95" s="33">
        <v>0.23333333333333334</v>
      </c>
      <c r="F95" s="39">
        <v>3.5499999999998</v>
      </c>
      <c r="G95" s="32">
        <v>0</v>
      </c>
      <c r="H95" s="75">
        <v>1</v>
      </c>
      <c r="J95" s="74">
        <v>4.5999999999997998</v>
      </c>
      <c r="K95" s="32">
        <v>0</v>
      </c>
      <c r="L95" s="33">
        <v>0.99290780141843971</v>
      </c>
      <c r="M95" s="39">
        <v>4.5499999999998</v>
      </c>
      <c r="N95" s="32">
        <v>0</v>
      </c>
      <c r="O95" s="75">
        <v>1</v>
      </c>
    </row>
    <row r="96" spans="1:15" x14ac:dyDescent="0.2">
      <c r="A96" s="38">
        <v>15.249999999999901</v>
      </c>
      <c r="C96" s="74">
        <v>4.6499999999997996</v>
      </c>
      <c r="D96" s="32">
        <v>0</v>
      </c>
      <c r="E96" s="33">
        <v>0.23333333333333334</v>
      </c>
      <c r="F96" s="39">
        <v>3.5999999999997998</v>
      </c>
      <c r="G96" s="32">
        <v>0</v>
      </c>
      <c r="H96" s="75">
        <v>1</v>
      </c>
      <c r="J96" s="74">
        <v>4.6499999999997996</v>
      </c>
      <c r="K96" s="32">
        <v>0</v>
      </c>
      <c r="L96" s="33">
        <v>0.99290780141843971</v>
      </c>
      <c r="M96" s="39">
        <v>4.5999999999997998</v>
      </c>
      <c r="N96" s="32">
        <v>0</v>
      </c>
      <c r="O96" s="75">
        <v>1</v>
      </c>
    </row>
    <row r="97" spans="1:15" x14ac:dyDescent="0.2">
      <c r="A97" s="38">
        <v>15.1999999999999</v>
      </c>
      <c r="C97" s="74">
        <v>4.6999999999998003</v>
      </c>
      <c r="D97" s="32">
        <v>1</v>
      </c>
      <c r="E97" s="33">
        <v>0.26666666666666666</v>
      </c>
      <c r="F97" s="39">
        <v>3.6499999999998001</v>
      </c>
      <c r="G97" s="32">
        <v>0</v>
      </c>
      <c r="H97" s="75">
        <v>1</v>
      </c>
      <c r="J97" s="74">
        <v>4.6999999999998003</v>
      </c>
      <c r="K97" s="32">
        <v>0</v>
      </c>
      <c r="L97" s="33">
        <v>0.99290780141843971</v>
      </c>
      <c r="M97" s="39">
        <v>4.6499999999997996</v>
      </c>
      <c r="N97" s="32">
        <v>0</v>
      </c>
      <c r="O97" s="75">
        <v>1</v>
      </c>
    </row>
    <row r="98" spans="1:15" x14ac:dyDescent="0.2">
      <c r="A98" s="38">
        <v>15.149999999999901</v>
      </c>
      <c r="C98" s="74">
        <v>4.7499999999998002</v>
      </c>
      <c r="D98" s="32">
        <v>0</v>
      </c>
      <c r="E98" s="33">
        <v>0.26666666666666666</v>
      </c>
      <c r="F98" s="39">
        <v>3.6999999999997999</v>
      </c>
      <c r="G98" s="32">
        <v>0</v>
      </c>
      <c r="H98" s="75">
        <v>1</v>
      </c>
      <c r="J98" s="74">
        <v>4.7499999999998002</v>
      </c>
      <c r="K98" s="32">
        <v>0</v>
      </c>
      <c r="L98" s="33">
        <v>0.99290780141843971</v>
      </c>
      <c r="M98" s="39">
        <v>4.6999999999998003</v>
      </c>
      <c r="N98" s="32">
        <v>0</v>
      </c>
      <c r="O98" s="75">
        <v>1</v>
      </c>
    </row>
    <row r="99" spans="1:15" x14ac:dyDescent="0.2">
      <c r="A99" s="38">
        <v>15.0999999999999</v>
      </c>
      <c r="C99" s="74">
        <v>4.7999999999998</v>
      </c>
      <c r="D99" s="32">
        <v>0</v>
      </c>
      <c r="E99" s="33">
        <v>0.26666666666666666</v>
      </c>
      <c r="F99" s="39">
        <v>3.7499999999998002</v>
      </c>
      <c r="G99" s="32">
        <v>0</v>
      </c>
      <c r="H99" s="75">
        <v>1</v>
      </c>
      <c r="J99" s="74">
        <v>4.7999999999998</v>
      </c>
      <c r="K99" s="32">
        <v>0</v>
      </c>
      <c r="L99" s="33">
        <v>0.99290780141843971</v>
      </c>
      <c r="M99" s="39">
        <v>4.7499999999998002</v>
      </c>
      <c r="N99" s="32">
        <v>0</v>
      </c>
      <c r="O99" s="75">
        <v>1</v>
      </c>
    </row>
    <row r="100" spans="1:15" x14ac:dyDescent="0.2">
      <c r="A100" s="38">
        <v>15.049999999999899</v>
      </c>
      <c r="C100" s="74">
        <v>4.8499999999997998</v>
      </c>
      <c r="D100" s="32">
        <v>0</v>
      </c>
      <c r="E100" s="33">
        <v>0.26666666666666666</v>
      </c>
      <c r="F100" s="39">
        <v>3.7999999999998</v>
      </c>
      <c r="G100" s="32">
        <v>0</v>
      </c>
      <c r="H100" s="75">
        <v>1</v>
      </c>
      <c r="J100" s="74">
        <v>4.8499999999997998</v>
      </c>
      <c r="K100" s="32">
        <v>0</v>
      </c>
      <c r="L100" s="33">
        <v>0.99290780141843971</v>
      </c>
      <c r="M100" s="39">
        <v>4.7999999999998</v>
      </c>
      <c r="N100" s="32">
        <v>0</v>
      </c>
      <c r="O100" s="75">
        <v>1</v>
      </c>
    </row>
    <row r="101" spans="1:15" x14ac:dyDescent="0.2">
      <c r="A101" s="38">
        <v>14.999999999999901</v>
      </c>
      <c r="C101" s="74">
        <v>4.8999999999997996</v>
      </c>
      <c r="D101" s="32">
        <v>0</v>
      </c>
      <c r="E101" s="33">
        <v>0.26666666666666666</v>
      </c>
      <c r="F101" s="39">
        <v>3.8499999999997998</v>
      </c>
      <c r="G101" s="32">
        <v>0</v>
      </c>
      <c r="H101" s="75">
        <v>1</v>
      </c>
      <c r="J101" s="74">
        <v>4.8999999999997996</v>
      </c>
      <c r="K101" s="32">
        <v>0</v>
      </c>
      <c r="L101" s="33">
        <v>0.99290780141843971</v>
      </c>
      <c r="M101" s="39">
        <v>4.8499999999997998</v>
      </c>
      <c r="N101" s="32">
        <v>0</v>
      </c>
      <c r="O101" s="75">
        <v>1</v>
      </c>
    </row>
    <row r="102" spans="1:15" x14ac:dyDescent="0.2">
      <c r="A102" s="38">
        <v>14.9499999999999</v>
      </c>
      <c r="C102" s="74">
        <v>4.9499999999998003</v>
      </c>
      <c r="D102" s="32">
        <v>0</v>
      </c>
      <c r="E102" s="33">
        <v>0.26666666666666666</v>
      </c>
      <c r="F102" s="39">
        <v>3.8999999999998001</v>
      </c>
      <c r="G102" s="32">
        <v>0</v>
      </c>
      <c r="H102" s="75">
        <v>1</v>
      </c>
      <c r="J102" s="74">
        <v>4.9499999999998003</v>
      </c>
      <c r="K102" s="32">
        <v>0</v>
      </c>
      <c r="L102" s="33">
        <v>0.99290780141843971</v>
      </c>
      <c r="M102" s="39">
        <v>4.8999999999997996</v>
      </c>
      <c r="N102" s="32">
        <v>0</v>
      </c>
      <c r="O102" s="75">
        <v>1</v>
      </c>
    </row>
    <row r="103" spans="1:15" x14ac:dyDescent="0.2">
      <c r="A103" s="38">
        <v>14.899999999999901</v>
      </c>
      <c r="C103" s="74">
        <v>4.9999999999998002</v>
      </c>
      <c r="D103" s="32">
        <v>0</v>
      </c>
      <c r="E103" s="33">
        <v>0.26666666666666666</v>
      </c>
      <c r="F103" s="39">
        <v>3.9499999999997999</v>
      </c>
      <c r="G103" s="32">
        <v>0</v>
      </c>
      <c r="H103" s="75">
        <v>1</v>
      </c>
      <c r="J103" s="74">
        <v>4.9999999999998002</v>
      </c>
      <c r="K103" s="32">
        <v>0</v>
      </c>
      <c r="L103" s="33">
        <v>0.99290780141843971</v>
      </c>
      <c r="M103" s="39">
        <v>4.9499999999998003</v>
      </c>
      <c r="N103" s="32">
        <v>0</v>
      </c>
      <c r="O103" s="75">
        <v>1</v>
      </c>
    </row>
    <row r="104" spans="1:15" x14ac:dyDescent="0.2">
      <c r="A104" s="38">
        <v>14.8499999999999</v>
      </c>
      <c r="C104" s="74">
        <v>5.0499999999998</v>
      </c>
      <c r="D104" s="32">
        <v>0</v>
      </c>
      <c r="E104" s="33">
        <v>0.26666666666666666</v>
      </c>
      <c r="F104" s="39">
        <v>3.9999999999998002</v>
      </c>
      <c r="G104" s="32">
        <v>0</v>
      </c>
      <c r="H104" s="75">
        <v>1</v>
      </c>
      <c r="J104" s="74">
        <v>5.0499999999998</v>
      </c>
      <c r="K104" s="32">
        <v>0</v>
      </c>
      <c r="L104" s="33">
        <v>0.99290780141843971</v>
      </c>
      <c r="M104" s="39">
        <v>4.9999999999998002</v>
      </c>
      <c r="N104" s="32">
        <v>0</v>
      </c>
      <c r="O104" s="75">
        <v>1</v>
      </c>
    </row>
    <row r="105" spans="1:15" x14ac:dyDescent="0.2">
      <c r="A105" s="38">
        <v>14.799999999999899</v>
      </c>
      <c r="C105" s="74">
        <v>5.0999999999997998</v>
      </c>
      <c r="D105" s="32">
        <v>0</v>
      </c>
      <c r="E105" s="33">
        <v>0.26666666666666666</v>
      </c>
      <c r="F105" s="39">
        <v>4.0999999999997998</v>
      </c>
      <c r="G105" s="32">
        <v>0</v>
      </c>
      <c r="H105" s="75">
        <v>1</v>
      </c>
      <c r="J105" s="74">
        <v>5.0999999999997998</v>
      </c>
      <c r="K105" s="32">
        <v>0</v>
      </c>
      <c r="L105" s="33">
        <v>0.99290780141843971</v>
      </c>
      <c r="M105" s="39">
        <v>5.0499999999998</v>
      </c>
      <c r="N105" s="32">
        <v>0</v>
      </c>
      <c r="O105" s="75">
        <v>1</v>
      </c>
    </row>
    <row r="106" spans="1:15" x14ac:dyDescent="0.2">
      <c r="A106" s="38">
        <v>14.749999999999901</v>
      </c>
      <c r="C106" s="74">
        <v>5.1499999999997996</v>
      </c>
      <c r="D106" s="32">
        <v>1</v>
      </c>
      <c r="E106" s="33">
        <v>0.3</v>
      </c>
      <c r="F106" s="39">
        <v>4.1499999999997996</v>
      </c>
      <c r="G106" s="32">
        <v>0</v>
      </c>
      <c r="H106" s="75">
        <v>1</v>
      </c>
      <c r="J106" s="74">
        <v>5.1499999999997996</v>
      </c>
      <c r="K106" s="32">
        <v>0</v>
      </c>
      <c r="L106" s="33">
        <v>0.99290780141843971</v>
      </c>
      <c r="M106" s="39">
        <v>5.0999999999997998</v>
      </c>
      <c r="N106" s="32">
        <v>0</v>
      </c>
      <c r="O106" s="75">
        <v>1</v>
      </c>
    </row>
    <row r="107" spans="1:15" x14ac:dyDescent="0.2">
      <c r="A107" s="38">
        <v>14.6999999999999</v>
      </c>
      <c r="C107" s="74">
        <v>5.1999999999998003</v>
      </c>
      <c r="D107" s="32">
        <v>0</v>
      </c>
      <c r="E107" s="33">
        <v>0.3</v>
      </c>
      <c r="F107" s="39">
        <v>4.1999999999998003</v>
      </c>
      <c r="G107" s="32">
        <v>0</v>
      </c>
      <c r="H107" s="75">
        <v>1</v>
      </c>
      <c r="J107" s="74">
        <v>5.1999999999998003</v>
      </c>
      <c r="K107" s="32">
        <v>0</v>
      </c>
      <c r="L107" s="33">
        <v>0.99290780141843971</v>
      </c>
      <c r="M107" s="39">
        <v>5.1499999999997996</v>
      </c>
      <c r="N107" s="32">
        <v>0</v>
      </c>
      <c r="O107" s="75">
        <v>1</v>
      </c>
    </row>
    <row r="108" spans="1:15" x14ac:dyDescent="0.2">
      <c r="A108" s="38">
        <v>14.649999999999901</v>
      </c>
      <c r="C108" s="74">
        <v>5.2499999999998002</v>
      </c>
      <c r="D108" s="32">
        <v>0</v>
      </c>
      <c r="E108" s="33">
        <v>0.3</v>
      </c>
      <c r="F108" s="39">
        <v>4.2499999999998002</v>
      </c>
      <c r="G108" s="32">
        <v>0</v>
      </c>
      <c r="H108" s="75">
        <v>1</v>
      </c>
      <c r="J108" s="74">
        <v>5.2499999999998002</v>
      </c>
      <c r="K108" s="32">
        <v>0</v>
      </c>
      <c r="L108" s="33">
        <v>0.99290780141843971</v>
      </c>
      <c r="M108" s="39">
        <v>5.1999999999998003</v>
      </c>
      <c r="N108" s="32">
        <v>0</v>
      </c>
      <c r="O108" s="75">
        <v>1</v>
      </c>
    </row>
    <row r="109" spans="1:15" x14ac:dyDescent="0.2">
      <c r="A109" s="38">
        <v>14.5999999999999</v>
      </c>
      <c r="C109" s="74">
        <v>5.2999999999998</v>
      </c>
      <c r="D109" s="32">
        <v>0</v>
      </c>
      <c r="E109" s="33">
        <v>0.3</v>
      </c>
      <c r="F109" s="39">
        <v>4.3499999999997998</v>
      </c>
      <c r="G109" s="32">
        <v>0</v>
      </c>
      <c r="H109" s="75">
        <v>1</v>
      </c>
      <c r="J109" s="74">
        <v>5.2999999999998</v>
      </c>
      <c r="K109" s="32">
        <v>0</v>
      </c>
      <c r="L109" s="33">
        <v>0.99290780141843971</v>
      </c>
      <c r="M109" s="39">
        <v>5.2499999999998002</v>
      </c>
      <c r="N109" s="32">
        <v>0</v>
      </c>
      <c r="O109" s="75">
        <v>1</v>
      </c>
    </row>
    <row r="110" spans="1:15" x14ac:dyDescent="0.2">
      <c r="A110" s="38">
        <v>14.549999999999899</v>
      </c>
      <c r="C110" s="74">
        <v>5.3499999999997998</v>
      </c>
      <c r="D110" s="32">
        <v>0</v>
      </c>
      <c r="E110" s="33">
        <v>0.3</v>
      </c>
      <c r="F110" s="39">
        <v>4.3999999999997996</v>
      </c>
      <c r="G110" s="32">
        <v>0</v>
      </c>
      <c r="H110" s="75">
        <v>1</v>
      </c>
      <c r="J110" s="74">
        <v>5.3499999999997998</v>
      </c>
      <c r="K110" s="32">
        <v>0</v>
      </c>
      <c r="L110" s="33">
        <v>0.99290780141843971</v>
      </c>
      <c r="M110" s="39">
        <v>5.2999999999998</v>
      </c>
      <c r="N110" s="32">
        <v>0</v>
      </c>
      <c r="O110" s="75">
        <v>1</v>
      </c>
    </row>
    <row r="111" spans="1:15" x14ac:dyDescent="0.2">
      <c r="A111" s="38">
        <v>14.499999999999901</v>
      </c>
      <c r="C111" s="74">
        <v>5.3999999999997996</v>
      </c>
      <c r="D111" s="32">
        <v>0</v>
      </c>
      <c r="E111" s="33">
        <v>0.3</v>
      </c>
      <c r="F111" s="39">
        <v>4.4999999999998002</v>
      </c>
      <c r="G111" s="32">
        <v>0</v>
      </c>
      <c r="H111" s="75">
        <v>1</v>
      </c>
      <c r="J111" s="74">
        <v>5.3999999999997996</v>
      </c>
      <c r="K111" s="32">
        <v>0</v>
      </c>
      <c r="L111" s="33">
        <v>0.99290780141843971</v>
      </c>
      <c r="M111" s="39">
        <v>5.3499999999997998</v>
      </c>
      <c r="N111" s="32">
        <v>0</v>
      </c>
      <c r="O111" s="75">
        <v>1</v>
      </c>
    </row>
    <row r="112" spans="1:15" x14ac:dyDescent="0.2">
      <c r="A112" s="38">
        <v>14.4499999999999</v>
      </c>
      <c r="C112" s="74">
        <v>5.4499999999998003</v>
      </c>
      <c r="D112" s="32">
        <v>1</v>
      </c>
      <c r="E112" s="33">
        <v>0.33333333333333331</v>
      </c>
      <c r="F112" s="39">
        <v>4.5499999999998</v>
      </c>
      <c r="G112" s="32">
        <v>0</v>
      </c>
      <c r="H112" s="75">
        <v>1</v>
      </c>
      <c r="J112" s="74">
        <v>5.4499999999998003</v>
      </c>
      <c r="K112" s="32">
        <v>0</v>
      </c>
      <c r="L112" s="33">
        <v>0.99290780141843971</v>
      </c>
      <c r="M112" s="39">
        <v>5.3999999999997996</v>
      </c>
      <c r="N112" s="32">
        <v>0</v>
      </c>
      <c r="O112" s="75">
        <v>1</v>
      </c>
    </row>
    <row r="113" spans="1:15" x14ac:dyDescent="0.2">
      <c r="A113" s="38">
        <v>14.399999999999901</v>
      </c>
      <c r="C113" s="74">
        <v>5.4999999999998002</v>
      </c>
      <c r="D113" s="32">
        <v>0</v>
      </c>
      <c r="E113" s="33">
        <v>0.33333333333333331</v>
      </c>
      <c r="F113" s="39">
        <v>4.5999999999997998</v>
      </c>
      <c r="G113" s="32">
        <v>0</v>
      </c>
      <c r="H113" s="75">
        <v>1</v>
      </c>
      <c r="J113" s="74">
        <v>5.4999999999998002</v>
      </c>
      <c r="K113" s="32">
        <v>0</v>
      </c>
      <c r="L113" s="33">
        <v>0.99290780141843971</v>
      </c>
      <c r="M113" s="39">
        <v>5.4499999999998003</v>
      </c>
      <c r="N113" s="32">
        <v>0</v>
      </c>
      <c r="O113" s="75">
        <v>1</v>
      </c>
    </row>
    <row r="114" spans="1:15" x14ac:dyDescent="0.2">
      <c r="A114" s="38">
        <v>14.3499999999999</v>
      </c>
      <c r="C114" s="74">
        <v>5.5499999999998</v>
      </c>
      <c r="D114" s="32">
        <v>0</v>
      </c>
      <c r="E114" s="33">
        <v>0.33333333333333331</v>
      </c>
      <c r="F114" s="39">
        <v>4.6499999999997996</v>
      </c>
      <c r="G114" s="32">
        <v>0</v>
      </c>
      <c r="H114" s="75">
        <v>1</v>
      </c>
      <c r="J114" s="74">
        <v>5.5499999999998</v>
      </c>
      <c r="K114" s="32">
        <v>0</v>
      </c>
      <c r="L114" s="33">
        <v>0.99290780141843971</v>
      </c>
      <c r="M114" s="39">
        <v>5.4999999999998002</v>
      </c>
      <c r="N114" s="32">
        <v>0</v>
      </c>
      <c r="O114" s="75">
        <v>1</v>
      </c>
    </row>
    <row r="115" spans="1:15" x14ac:dyDescent="0.2">
      <c r="A115" s="38">
        <v>14.299999999999899</v>
      </c>
      <c r="C115" s="74">
        <v>5.5999999999997998</v>
      </c>
      <c r="D115" s="32">
        <v>0</v>
      </c>
      <c r="E115" s="33">
        <v>0.33333333333333331</v>
      </c>
      <c r="F115" s="39">
        <v>4.7499999999998002</v>
      </c>
      <c r="G115" s="32">
        <v>0</v>
      </c>
      <c r="H115" s="75">
        <v>1</v>
      </c>
      <c r="J115" s="74">
        <v>5.5999999999997998</v>
      </c>
      <c r="K115" s="32">
        <v>0</v>
      </c>
      <c r="L115" s="33">
        <v>0.99290780141843971</v>
      </c>
      <c r="M115" s="39">
        <v>5.5499999999998</v>
      </c>
      <c r="N115" s="32">
        <v>0</v>
      </c>
      <c r="O115" s="75">
        <v>1</v>
      </c>
    </row>
    <row r="116" spans="1:15" x14ac:dyDescent="0.2">
      <c r="A116" s="38">
        <v>14.249999999999901</v>
      </c>
      <c r="C116" s="74">
        <v>5.6499999999997996</v>
      </c>
      <c r="D116" s="32">
        <v>0</v>
      </c>
      <c r="E116" s="33">
        <v>0.33333333333333331</v>
      </c>
      <c r="F116" s="39">
        <v>4.7999999999998</v>
      </c>
      <c r="G116" s="32">
        <v>0</v>
      </c>
      <c r="H116" s="75">
        <v>1</v>
      </c>
      <c r="J116" s="74">
        <v>5.6499999999997996</v>
      </c>
      <c r="K116" s="32">
        <v>0</v>
      </c>
      <c r="L116" s="33">
        <v>0.99290780141843971</v>
      </c>
      <c r="M116" s="39">
        <v>5.5999999999997998</v>
      </c>
      <c r="N116" s="32">
        <v>0</v>
      </c>
      <c r="O116" s="75">
        <v>1</v>
      </c>
    </row>
    <row r="117" spans="1:15" x14ac:dyDescent="0.2">
      <c r="A117" s="38">
        <v>14.1999999999999</v>
      </c>
      <c r="C117" s="74">
        <v>5.6999999999998003</v>
      </c>
      <c r="D117" s="32">
        <v>0</v>
      </c>
      <c r="E117" s="33">
        <v>0.33333333333333331</v>
      </c>
      <c r="F117" s="39">
        <v>4.8499999999997998</v>
      </c>
      <c r="G117" s="32">
        <v>0</v>
      </c>
      <c r="H117" s="75">
        <v>1</v>
      </c>
      <c r="J117" s="74">
        <v>5.6999999999998003</v>
      </c>
      <c r="K117" s="32">
        <v>0</v>
      </c>
      <c r="L117" s="33">
        <v>0.99290780141843971</v>
      </c>
      <c r="M117" s="39">
        <v>5.6499999999997996</v>
      </c>
      <c r="N117" s="32">
        <v>0</v>
      </c>
      <c r="O117" s="75">
        <v>1</v>
      </c>
    </row>
    <row r="118" spans="1:15" x14ac:dyDescent="0.2">
      <c r="A118" s="38">
        <v>14.149999999999901</v>
      </c>
      <c r="C118" s="74">
        <v>5.7499999999998002</v>
      </c>
      <c r="D118" s="32">
        <v>0</v>
      </c>
      <c r="E118" s="33">
        <v>0.33333333333333331</v>
      </c>
      <c r="F118" s="39">
        <v>4.8999999999997996</v>
      </c>
      <c r="G118" s="32">
        <v>0</v>
      </c>
      <c r="H118" s="75">
        <v>1</v>
      </c>
      <c r="J118" s="74">
        <v>5.7499999999998002</v>
      </c>
      <c r="K118" s="32">
        <v>0</v>
      </c>
      <c r="L118" s="33">
        <v>0.99290780141843971</v>
      </c>
      <c r="M118" s="39">
        <v>5.6999999999998003</v>
      </c>
      <c r="N118" s="32">
        <v>0</v>
      </c>
      <c r="O118" s="75">
        <v>1</v>
      </c>
    </row>
    <row r="119" spans="1:15" x14ac:dyDescent="0.2">
      <c r="A119" s="38">
        <v>14.0999999999999</v>
      </c>
      <c r="C119" s="74">
        <v>5.7999999999998</v>
      </c>
      <c r="D119" s="32">
        <v>0</v>
      </c>
      <c r="E119" s="33">
        <v>0.33333333333333331</v>
      </c>
      <c r="F119" s="39">
        <v>4.9499999999998003</v>
      </c>
      <c r="G119" s="32">
        <v>0</v>
      </c>
      <c r="H119" s="75">
        <v>1</v>
      </c>
      <c r="J119" s="74">
        <v>5.7999999999998</v>
      </c>
      <c r="K119" s="32">
        <v>0</v>
      </c>
      <c r="L119" s="33">
        <v>0.99290780141843971</v>
      </c>
      <c r="M119" s="39">
        <v>5.7499999999998002</v>
      </c>
      <c r="N119" s="32">
        <v>0</v>
      </c>
      <c r="O119" s="75">
        <v>1</v>
      </c>
    </row>
    <row r="120" spans="1:15" x14ac:dyDescent="0.2">
      <c r="A120" s="38">
        <v>14.049999999999899</v>
      </c>
      <c r="C120" s="74">
        <v>5.8499999999997998</v>
      </c>
      <c r="D120" s="32">
        <v>0</v>
      </c>
      <c r="E120" s="33">
        <v>0.33333333333333331</v>
      </c>
      <c r="F120" s="39">
        <v>4.9999999999998002</v>
      </c>
      <c r="G120" s="32">
        <v>0</v>
      </c>
      <c r="H120" s="75">
        <v>1</v>
      </c>
      <c r="J120" s="74">
        <v>5.8499999999997998</v>
      </c>
      <c r="K120" s="32">
        <v>0</v>
      </c>
      <c r="L120" s="33">
        <v>0.99290780141843971</v>
      </c>
      <c r="M120" s="39">
        <v>5.7999999999998</v>
      </c>
      <c r="N120" s="32">
        <v>0</v>
      </c>
      <c r="O120" s="75">
        <v>1</v>
      </c>
    </row>
    <row r="121" spans="1:15" x14ac:dyDescent="0.2">
      <c r="A121" s="38">
        <v>13.999999999999901</v>
      </c>
      <c r="C121" s="74">
        <v>5.8999999999997996</v>
      </c>
      <c r="D121" s="32">
        <v>0</v>
      </c>
      <c r="E121" s="33">
        <v>0.33333333333333331</v>
      </c>
      <c r="F121" s="39">
        <v>5.0499999999998</v>
      </c>
      <c r="G121" s="32">
        <v>0</v>
      </c>
      <c r="H121" s="75">
        <v>1</v>
      </c>
      <c r="J121" s="74">
        <v>5.8999999999997996</v>
      </c>
      <c r="K121" s="32">
        <v>0</v>
      </c>
      <c r="L121" s="33">
        <v>0.99290780141843971</v>
      </c>
      <c r="M121" s="39">
        <v>5.8499999999997998</v>
      </c>
      <c r="N121" s="32">
        <v>0</v>
      </c>
      <c r="O121" s="75">
        <v>1</v>
      </c>
    </row>
    <row r="122" spans="1:15" x14ac:dyDescent="0.2">
      <c r="A122" s="38">
        <v>13.9499999999999</v>
      </c>
      <c r="C122" s="74">
        <v>5.9499999999998003</v>
      </c>
      <c r="D122" s="32">
        <v>0</v>
      </c>
      <c r="E122" s="33">
        <v>0.33333333333333331</v>
      </c>
      <c r="F122" s="39">
        <v>5.0999999999997998</v>
      </c>
      <c r="G122" s="32">
        <v>0</v>
      </c>
      <c r="H122" s="75">
        <v>1</v>
      </c>
      <c r="J122" s="74">
        <v>5.9499999999998003</v>
      </c>
      <c r="K122" s="32">
        <v>0</v>
      </c>
      <c r="L122" s="33">
        <v>0.99290780141843971</v>
      </c>
      <c r="M122" s="39">
        <v>5.8999999999997996</v>
      </c>
      <c r="N122" s="32">
        <v>0</v>
      </c>
      <c r="O122" s="75">
        <v>1</v>
      </c>
    </row>
    <row r="123" spans="1:15" x14ac:dyDescent="0.2">
      <c r="A123" s="38">
        <v>13.899999999999901</v>
      </c>
      <c r="C123" s="74">
        <v>5.9999999999998002</v>
      </c>
      <c r="D123" s="32">
        <v>0</v>
      </c>
      <c r="E123" s="33">
        <v>0.33333333333333331</v>
      </c>
      <c r="F123" s="39">
        <v>5.1999999999998003</v>
      </c>
      <c r="G123" s="32">
        <v>0</v>
      </c>
      <c r="H123" s="75">
        <v>1</v>
      </c>
      <c r="J123" s="74">
        <v>5.9999999999998002</v>
      </c>
      <c r="K123" s="32">
        <v>1</v>
      </c>
      <c r="L123" s="33">
        <v>1</v>
      </c>
      <c r="M123" s="39">
        <v>5.9499999999998003</v>
      </c>
      <c r="N123" s="32">
        <v>0</v>
      </c>
      <c r="O123" s="75">
        <v>1</v>
      </c>
    </row>
    <row r="124" spans="1:15" x14ac:dyDescent="0.2">
      <c r="A124" s="38">
        <v>13.8499999999999</v>
      </c>
      <c r="C124" s="74">
        <v>6.0499999999998</v>
      </c>
      <c r="D124" s="32">
        <v>0</v>
      </c>
      <c r="E124" s="33">
        <v>0.33333333333333331</v>
      </c>
      <c r="F124" s="39">
        <v>5.2499999999998002</v>
      </c>
      <c r="G124" s="32">
        <v>0</v>
      </c>
      <c r="H124" s="75">
        <v>1</v>
      </c>
      <c r="J124" s="74">
        <v>6.0499999999998</v>
      </c>
      <c r="K124" s="32">
        <v>0</v>
      </c>
      <c r="L124" s="33">
        <v>1</v>
      </c>
      <c r="M124" s="39">
        <v>6.0499999999998</v>
      </c>
      <c r="N124" s="32">
        <v>0</v>
      </c>
      <c r="O124" s="75">
        <v>1</v>
      </c>
    </row>
    <row r="125" spans="1:15" x14ac:dyDescent="0.2">
      <c r="A125" s="38">
        <v>13.799999999999899</v>
      </c>
      <c r="C125" s="74">
        <v>6.0999999999997998</v>
      </c>
      <c r="D125" s="32">
        <v>0</v>
      </c>
      <c r="E125" s="33">
        <v>0.33333333333333331</v>
      </c>
      <c r="F125" s="39">
        <v>5.2999999999998</v>
      </c>
      <c r="G125" s="32">
        <v>0</v>
      </c>
      <c r="H125" s="75">
        <v>1</v>
      </c>
      <c r="J125" s="74">
        <v>6.0999999999997998</v>
      </c>
      <c r="K125" s="32">
        <v>0</v>
      </c>
      <c r="L125" s="33">
        <v>1</v>
      </c>
      <c r="M125" s="39">
        <v>6.0999999999997998</v>
      </c>
      <c r="N125" s="32">
        <v>0</v>
      </c>
      <c r="O125" s="75">
        <v>1</v>
      </c>
    </row>
    <row r="126" spans="1:15" x14ac:dyDescent="0.2">
      <c r="A126" s="38">
        <v>13.749999999999901</v>
      </c>
      <c r="C126" s="74">
        <v>6.1499999999997996</v>
      </c>
      <c r="D126" s="32">
        <v>0</v>
      </c>
      <c r="E126" s="33">
        <v>0.33333333333333331</v>
      </c>
      <c r="F126" s="39">
        <v>5.3499999999997998</v>
      </c>
      <c r="G126" s="32">
        <v>0</v>
      </c>
      <c r="H126" s="75">
        <v>1</v>
      </c>
      <c r="J126" s="74">
        <v>6.1499999999997996</v>
      </c>
      <c r="K126" s="32">
        <v>0</v>
      </c>
      <c r="L126" s="33">
        <v>1</v>
      </c>
      <c r="M126" s="39">
        <v>6.1499999999997996</v>
      </c>
      <c r="N126" s="32">
        <v>0</v>
      </c>
      <c r="O126" s="75">
        <v>1</v>
      </c>
    </row>
    <row r="127" spans="1:15" x14ac:dyDescent="0.2">
      <c r="A127" s="38">
        <v>13.6999999999999</v>
      </c>
      <c r="C127" s="74">
        <v>6.1999999999998003</v>
      </c>
      <c r="D127" s="32">
        <v>0</v>
      </c>
      <c r="E127" s="33">
        <v>0.33333333333333331</v>
      </c>
      <c r="F127" s="39">
        <v>5.3999999999997996</v>
      </c>
      <c r="G127" s="32">
        <v>0</v>
      </c>
      <c r="H127" s="75">
        <v>1</v>
      </c>
      <c r="J127" s="74">
        <v>6.1999999999998003</v>
      </c>
      <c r="K127" s="32">
        <v>0</v>
      </c>
      <c r="L127" s="33">
        <v>1</v>
      </c>
      <c r="M127" s="39">
        <v>6.1999999999998003</v>
      </c>
      <c r="N127" s="32">
        <v>0</v>
      </c>
      <c r="O127" s="75">
        <v>1</v>
      </c>
    </row>
    <row r="128" spans="1:15" x14ac:dyDescent="0.2">
      <c r="A128" s="38">
        <v>13.649999999999901</v>
      </c>
      <c r="C128" s="74">
        <v>6.2499999999998002</v>
      </c>
      <c r="D128" s="32">
        <v>1</v>
      </c>
      <c r="E128" s="33">
        <v>0.36666666666666664</v>
      </c>
      <c r="F128" s="39">
        <v>5.4999999999998002</v>
      </c>
      <c r="G128" s="32">
        <v>0</v>
      </c>
      <c r="H128" s="75">
        <v>1</v>
      </c>
      <c r="J128" s="74">
        <v>6.2499999999998002</v>
      </c>
      <c r="K128" s="32">
        <v>0</v>
      </c>
      <c r="L128" s="33">
        <v>1</v>
      </c>
      <c r="M128" s="39">
        <v>6.2499999999998002</v>
      </c>
      <c r="N128" s="32">
        <v>0</v>
      </c>
      <c r="O128" s="75">
        <v>1</v>
      </c>
    </row>
    <row r="129" spans="1:15" x14ac:dyDescent="0.2">
      <c r="A129" s="38">
        <v>13.5999999999999</v>
      </c>
      <c r="C129" s="74">
        <v>6.2999999999998</v>
      </c>
      <c r="D129" s="32">
        <v>0</v>
      </c>
      <c r="E129" s="33">
        <v>0.36666666666666664</v>
      </c>
      <c r="F129" s="39">
        <v>5.5499999999998</v>
      </c>
      <c r="G129" s="32">
        <v>0</v>
      </c>
      <c r="H129" s="75">
        <v>1</v>
      </c>
      <c r="J129" s="74">
        <v>6.2999999999998</v>
      </c>
      <c r="K129" s="32">
        <v>0</v>
      </c>
      <c r="L129" s="33">
        <v>1</v>
      </c>
      <c r="M129" s="39">
        <v>6.2999999999998</v>
      </c>
      <c r="N129" s="32">
        <v>0</v>
      </c>
      <c r="O129" s="75">
        <v>1</v>
      </c>
    </row>
    <row r="130" spans="1:15" x14ac:dyDescent="0.2">
      <c r="A130" s="38">
        <v>13.549999999999899</v>
      </c>
      <c r="C130" s="74">
        <v>6.3499999999997998</v>
      </c>
      <c r="D130" s="32">
        <v>0</v>
      </c>
      <c r="E130" s="33">
        <v>0.36666666666666664</v>
      </c>
      <c r="F130" s="39">
        <v>5.5999999999997998</v>
      </c>
      <c r="G130" s="32">
        <v>0</v>
      </c>
      <c r="H130" s="75">
        <v>1</v>
      </c>
      <c r="J130" s="74">
        <v>6.3499999999997998</v>
      </c>
      <c r="K130" s="32">
        <v>0</v>
      </c>
      <c r="L130" s="33">
        <v>1</v>
      </c>
      <c r="M130" s="39">
        <v>6.3499999999997998</v>
      </c>
      <c r="N130" s="32">
        <v>0</v>
      </c>
      <c r="O130" s="75">
        <v>1</v>
      </c>
    </row>
    <row r="131" spans="1:15" x14ac:dyDescent="0.2">
      <c r="A131" s="38">
        <v>13.499999999999901</v>
      </c>
      <c r="C131" s="74">
        <v>6.3999999999997996</v>
      </c>
      <c r="D131" s="32">
        <v>0</v>
      </c>
      <c r="E131" s="33">
        <v>0.36666666666666664</v>
      </c>
      <c r="F131" s="39">
        <v>5.6499999999997996</v>
      </c>
      <c r="G131" s="32">
        <v>0</v>
      </c>
      <c r="H131" s="75">
        <v>1</v>
      </c>
      <c r="J131" s="74">
        <v>6.3999999999997996</v>
      </c>
      <c r="K131" s="32">
        <v>0</v>
      </c>
      <c r="L131" s="33">
        <v>1</v>
      </c>
      <c r="M131" s="39">
        <v>6.3999999999997996</v>
      </c>
      <c r="N131" s="32">
        <v>0</v>
      </c>
      <c r="O131" s="75">
        <v>1</v>
      </c>
    </row>
    <row r="132" spans="1:15" x14ac:dyDescent="0.2">
      <c r="A132" s="38">
        <v>13.4499999999999</v>
      </c>
      <c r="C132" s="74">
        <v>6.4499999999998003</v>
      </c>
      <c r="D132" s="32">
        <v>0</v>
      </c>
      <c r="E132" s="33">
        <v>0.36666666666666664</v>
      </c>
      <c r="F132" s="39">
        <v>5.6999999999998003</v>
      </c>
      <c r="G132" s="32">
        <v>0</v>
      </c>
      <c r="H132" s="75">
        <v>1</v>
      </c>
      <c r="J132" s="74">
        <v>6.4499999999998003</v>
      </c>
      <c r="K132" s="32">
        <v>0</v>
      </c>
      <c r="L132" s="33">
        <v>1</v>
      </c>
      <c r="M132" s="39">
        <v>6.4499999999998003</v>
      </c>
      <c r="N132" s="32">
        <v>0</v>
      </c>
      <c r="O132" s="75">
        <v>1</v>
      </c>
    </row>
    <row r="133" spans="1:15" x14ac:dyDescent="0.2">
      <c r="A133" s="38">
        <v>13.399999999999901</v>
      </c>
      <c r="C133" s="74">
        <v>6.4999999999998002</v>
      </c>
      <c r="D133" s="32">
        <v>0</v>
      </c>
      <c r="E133" s="33">
        <v>0.36666666666666664</v>
      </c>
      <c r="F133" s="39">
        <v>5.7499999999998002</v>
      </c>
      <c r="G133" s="32">
        <v>0</v>
      </c>
      <c r="H133" s="75">
        <v>1</v>
      </c>
      <c r="J133" s="74">
        <v>6.4999999999998002</v>
      </c>
      <c r="K133" s="32">
        <v>0</v>
      </c>
      <c r="L133" s="33">
        <v>1</v>
      </c>
      <c r="M133" s="39">
        <v>6.4999999999998002</v>
      </c>
      <c r="N133" s="32">
        <v>0</v>
      </c>
      <c r="O133" s="75">
        <v>1</v>
      </c>
    </row>
    <row r="134" spans="1:15" x14ac:dyDescent="0.2">
      <c r="A134" s="38">
        <v>13.3499999999999</v>
      </c>
      <c r="C134" s="74">
        <v>6.5499999999998</v>
      </c>
      <c r="D134" s="32">
        <v>0</v>
      </c>
      <c r="E134" s="33">
        <v>0.36666666666666664</v>
      </c>
      <c r="F134" s="39">
        <v>5.7999999999998</v>
      </c>
      <c r="G134" s="32">
        <v>0</v>
      </c>
      <c r="H134" s="75">
        <v>1</v>
      </c>
      <c r="J134" s="74">
        <v>6.5499999999998</v>
      </c>
      <c r="K134" s="32">
        <v>0</v>
      </c>
      <c r="L134" s="33">
        <v>1</v>
      </c>
      <c r="M134" s="39">
        <v>6.5499999999998</v>
      </c>
      <c r="N134" s="32">
        <v>0</v>
      </c>
      <c r="O134" s="75">
        <v>1</v>
      </c>
    </row>
    <row r="135" spans="1:15" x14ac:dyDescent="0.2">
      <c r="A135" s="38">
        <v>13.299999999999899</v>
      </c>
      <c r="C135" s="74">
        <v>6.5999999999997998</v>
      </c>
      <c r="D135" s="32">
        <v>0</v>
      </c>
      <c r="E135" s="33">
        <v>0.36666666666666664</v>
      </c>
      <c r="F135" s="39">
        <v>5.8499999999997998</v>
      </c>
      <c r="G135" s="32">
        <v>0</v>
      </c>
      <c r="H135" s="75">
        <v>1</v>
      </c>
      <c r="J135" s="74">
        <v>6.5999999999997998</v>
      </c>
      <c r="K135" s="32">
        <v>0</v>
      </c>
      <c r="L135" s="33">
        <v>1</v>
      </c>
      <c r="M135" s="39">
        <v>6.5999999999997998</v>
      </c>
      <c r="N135" s="32">
        <v>0</v>
      </c>
      <c r="O135" s="75">
        <v>1</v>
      </c>
    </row>
    <row r="136" spans="1:15" x14ac:dyDescent="0.2">
      <c r="A136" s="38">
        <v>13.249999999999901</v>
      </c>
      <c r="C136" s="74">
        <v>6.6499999999997996</v>
      </c>
      <c r="D136" s="32">
        <v>0</v>
      </c>
      <c r="E136" s="33">
        <v>0.36666666666666664</v>
      </c>
      <c r="F136" s="39">
        <v>5.8999999999997996</v>
      </c>
      <c r="G136" s="32">
        <v>0</v>
      </c>
      <c r="H136" s="75">
        <v>1</v>
      </c>
      <c r="J136" s="74">
        <v>6.6499999999997996</v>
      </c>
      <c r="K136" s="32">
        <v>0</v>
      </c>
      <c r="L136" s="33">
        <v>1</v>
      </c>
      <c r="M136" s="39">
        <v>6.6499999999997996</v>
      </c>
      <c r="N136" s="32">
        <v>0</v>
      </c>
      <c r="O136" s="75">
        <v>1</v>
      </c>
    </row>
    <row r="137" spans="1:15" x14ac:dyDescent="0.2">
      <c r="A137" s="38">
        <v>13.1999999999999</v>
      </c>
      <c r="C137" s="74">
        <v>6.6999999999998003</v>
      </c>
      <c r="D137" s="32">
        <v>0</v>
      </c>
      <c r="E137" s="33">
        <v>0.36666666666666664</v>
      </c>
      <c r="F137" s="39">
        <v>5.9499999999998003</v>
      </c>
      <c r="G137" s="32">
        <v>0</v>
      </c>
      <c r="H137" s="75">
        <v>1</v>
      </c>
      <c r="J137" s="74">
        <v>6.6999999999998003</v>
      </c>
      <c r="K137" s="32">
        <v>0</v>
      </c>
      <c r="L137" s="33">
        <v>1</v>
      </c>
      <c r="M137" s="39">
        <v>6.6999999999998003</v>
      </c>
      <c r="N137" s="32">
        <v>0</v>
      </c>
      <c r="O137" s="75">
        <v>1</v>
      </c>
    </row>
    <row r="138" spans="1:15" x14ac:dyDescent="0.2">
      <c r="A138" s="38">
        <v>13.149999999999901</v>
      </c>
      <c r="C138" s="74">
        <v>6.7499999999998002</v>
      </c>
      <c r="D138" s="32">
        <v>0</v>
      </c>
      <c r="E138" s="33">
        <v>0.36666666666666664</v>
      </c>
      <c r="F138" s="39">
        <v>5.9999999999998002</v>
      </c>
      <c r="G138" s="32">
        <v>0</v>
      </c>
      <c r="H138" s="75">
        <v>1</v>
      </c>
      <c r="J138" s="74">
        <v>6.7499999999998002</v>
      </c>
      <c r="K138" s="32">
        <v>0</v>
      </c>
      <c r="L138" s="33">
        <v>1</v>
      </c>
      <c r="M138" s="39">
        <v>6.7499999999998002</v>
      </c>
      <c r="N138" s="32">
        <v>0</v>
      </c>
      <c r="O138" s="75">
        <v>1</v>
      </c>
    </row>
    <row r="139" spans="1:15" x14ac:dyDescent="0.2">
      <c r="A139" s="38">
        <v>13.0999999999999</v>
      </c>
      <c r="C139" s="74">
        <v>6.7999999999998</v>
      </c>
      <c r="D139" s="32">
        <v>0</v>
      </c>
      <c r="E139" s="33">
        <v>0.36666666666666664</v>
      </c>
      <c r="F139" s="39">
        <v>6.0499999999998</v>
      </c>
      <c r="G139" s="32">
        <v>0</v>
      </c>
      <c r="H139" s="75">
        <v>1</v>
      </c>
      <c r="J139" s="74">
        <v>6.7999999999998</v>
      </c>
      <c r="K139" s="32">
        <v>0</v>
      </c>
      <c r="L139" s="33">
        <v>1</v>
      </c>
      <c r="M139" s="39">
        <v>6.7999999999998</v>
      </c>
      <c r="N139" s="32">
        <v>0</v>
      </c>
      <c r="O139" s="75">
        <v>1</v>
      </c>
    </row>
    <row r="140" spans="1:15" x14ac:dyDescent="0.2">
      <c r="A140" s="38">
        <v>13.049999999999899</v>
      </c>
      <c r="C140" s="74">
        <v>6.8499999999997998</v>
      </c>
      <c r="D140" s="32">
        <v>0</v>
      </c>
      <c r="E140" s="33">
        <v>0.36666666666666664</v>
      </c>
      <c r="F140" s="39">
        <v>6.0999999999997998</v>
      </c>
      <c r="G140" s="32">
        <v>0</v>
      </c>
      <c r="H140" s="75">
        <v>1</v>
      </c>
      <c r="J140" s="74">
        <v>6.8499999999997998</v>
      </c>
      <c r="K140" s="32">
        <v>0</v>
      </c>
      <c r="L140" s="33">
        <v>1</v>
      </c>
      <c r="M140" s="39">
        <v>6.8499999999997998</v>
      </c>
      <c r="N140" s="32">
        <v>0</v>
      </c>
      <c r="O140" s="75">
        <v>1</v>
      </c>
    </row>
    <row r="141" spans="1:15" x14ac:dyDescent="0.2">
      <c r="A141" s="38">
        <v>12.999999999999901</v>
      </c>
      <c r="C141" s="74">
        <v>6.8999999999997996</v>
      </c>
      <c r="D141" s="32">
        <v>0</v>
      </c>
      <c r="E141" s="33">
        <v>0.36666666666666664</v>
      </c>
      <c r="F141" s="39">
        <v>6.1499999999997996</v>
      </c>
      <c r="G141" s="32">
        <v>0</v>
      </c>
      <c r="H141" s="75">
        <v>1</v>
      </c>
      <c r="J141" s="74">
        <v>6.8999999999997996</v>
      </c>
      <c r="K141" s="32">
        <v>0</v>
      </c>
      <c r="L141" s="33">
        <v>1</v>
      </c>
      <c r="M141" s="39">
        <v>6.8999999999997996</v>
      </c>
      <c r="N141" s="32">
        <v>0</v>
      </c>
      <c r="O141" s="75">
        <v>1</v>
      </c>
    </row>
    <row r="142" spans="1:15" x14ac:dyDescent="0.2">
      <c r="A142" s="38">
        <v>12.9499999999999</v>
      </c>
      <c r="C142" s="74">
        <v>6.9499999999998003</v>
      </c>
      <c r="D142" s="32">
        <v>0</v>
      </c>
      <c r="E142" s="33">
        <v>0.36666666666666664</v>
      </c>
      <c r="F142" s="39">
        <v>6.1999999999998003</v>
      </c>
      <c r="G142" s="32">
        <v>0</v>
      </c>
      <c r="H142" s="75">
        <v>1</v>
      </c>
      <c r="J142" s="74">
        <v>6.9499999999998003</v>
      </c>
      <c r="K142" s="32">
        <v>0</v>
      </c>
      <c r="L142" s="33">
        <v>1</v>
      </c>
      <c r="M142" s="39">
        <v>6.9499999999998003</v>
      </c>
      <c r="N142" s="32">
        <v>0</v>
      </c>
      <c r="O142" s="75">
        <v>1</v>
      </c>
    </row>
    <row r="143" spans="1:15" x14ac:dyDescent="0.2">
      <c r="A143" s="38">
        <v>12.899999999999901</v>
      </c>
      <c r="C143" s="74">
        <v>6.9999999999998002</v>
      </c>
      <c r="D143" s="32">
        <v>0</v>
      </c>
      <c r="E143" s="33">
        <v>0.36666666666666664</v>
      </c>
      <c r="F143" s="39">
        <v>6.2999999999998</v>
      </c>
      <c r="G143" s="32">
        <v>0</v>
      </c>
      <c r="H143" s="75">
        <v>1</v>
      </c>
      <c r="J143" s="74">
        <v>6.9999999999998002</v>
      </c>
      <c r="K143" s="32">
        <v>0</v>
      </c>
      <c r="L143" s="33">
        <v>1</v>
      </c>
      <c r="M143" s="39">
        <v>6.9999999999998002</v>
      </c>
      <c r="N143" s="32">
        <v>0</v>
      </c>
      <c r="O143" s="75">
        <v>1</v>
      </c>
    </row>
    <row r="144" spans="1:15" x14ac:dyDescent="0.2">
      <c r="A144" s="38">
        <v>12.8499999999999</v>
      </c>
      <c r="C144" s="74">
        <v>7.0499999999998</v>
      </c>
      <c r="D144" s="32">
        <v>0</v>
      </c>
      <c r="E144" s="33">
        <v>0.36666666666666664</v>
      </c>
      <c r="F144" s="39">
        <v>6.3499999999997998</v>
      </c>
      <c r="G144" s="32">
        <v>0</v>
      </c>
      <c r="H144" s="75">
        <v>1</v>
      </c>
      <c r="J144" s="74">
        <v>7.0499999999998</v>
      </c>
      <c r="K144" s="32">
        <v>0</v>
      </c>
      <c r="L144" s="33">
        <v>1</v>
      </c>
      <c r="M144" s="39">
        <v>7.0499999999998</v>
      </c>
      <c r="N144" s="32">
        <v>0</v>
      </c>
      <c r="O144" s="75">
        <v>1</v>
      </c>
    </row>
    <row r="145" spans="1:15" x14ac:dyDescent="0.2">
      <c r="A145" s="38">
        <v>12.799999999999899</v>
      </c>
      <c r="C145" s="74">
        <v>7.0999999999997998</v>
      </c>
      <c r="D145" s="32">
        <v>0</v>
      </c>
      <c r="E145" s="33">
        <v>0.36666666666666664</v>
      </c>
      <c r="F145" s="39">
        <v>6.3999999999997996</v>
      </c>
      <c r="G145" s="32">
        <v>0</v>
      </c>
      <c r="H145" s="75">
        <v>1</v>
      </c>
      <c r="J145" s="74">
        <v>7.0999999999997998</v>
      </c>
      <c r="K145" s="32">
        <v>0</v>
      </c>
      <c r="L145" s="33">
        <v>1</v>
      </c>
      <c r="M145" s="39">
        <v>7.0999999999997998</v>
      </c>
      <c r="N145" s="32">
        <v>0</v>
      </c>
      <c r="O145" s="75">
        <v>1</v>
      </c>
    </row>
    <row r="146" spans="1:15" x14ac:dyDescent="0.2">
      <c r="A146" s="38">
        <v>12.749999999999901</v>
      </c>
      <c r="C146" s="74">
        <v>7.1499999999997996</v>
      </c>
      <c r="D146" s="32">
        <v>0</v>
      </c>
      <c r="E146" s="33">
        <v>0.36666666666666664</v>
      </c>
      <c r="F146" s="39">
        <v>6.4499999999998003</v>
      </c>
      <c r="G146" s="32">
        <v>0</v>
      </c>
      <c r="H146" s="75">
        <v>1</v>
      </c>
      <c r="J146" s="74">
        <v>7.1499999999997996</v>
      </c>
      <c r="K146" s="32">
        <v>0</v>
      </c>
      <c r="L146" s="33">
        <v>1</v>
      </c>
      <c r="M146" s="39">
        <v>7.1499999999997996</v>
      </c>
      <c r="N146" s="32">
        <v>0</v>
      </c>
      <c r="O146" s="75">
        <v>1</v>
      </c>
    </row>
    <row r="147" spans="1:15" x14ac:dyDescent="0.2">
      <c r="A147" s="38">
        <v>12.6999999999999</v>
      </c>
      <c r="C147" s="74">
        <v>7.1999999999998003</v>
      </c>
      <c r="D147" s="32">
        <v>0</v>
      </c>
      <c r="E147" s="33">
        <v>0.36666666666666664</v>
      </c>
      <c r="F147" s="39">
        <v>6.4999999999998002</v>
      </c>
      <c r="G147" s="32">
        <v>0</v>
      </c>
      <c r="H147" s="75">
        <v>1</v>
      </c>
      <c r="J147" s="74">
        <v>7.1999999999998003</v>
      </c>
      <c r="K147" s="32">
        <v>0</v>
      </c>
      <c r="L147" s="33">
        <v>1</v>
      </c>
      <c r="M147" s="39">
        <v>7.1999999999998003</v>
      </c>
      <c r="N147" s="32">
        <v>0</v>
      </c>
      <c r="O147" s="75">
        <v>1</v>
      </c>
    </row>
    <row r="148" spans="1:15" x14ac:dyDescent="0.2">
      <c r="A148" s="38">
        <v>12.649999999999901</v>
      </c>
      <c r="C148" s="74">
        <v>7.2499999999998002</v>
      </c>
      <c r="D148" s="32">
        <v>0</v>
      </c>
      <c r="E148" s="33">
        <v>0.36666666666666664</v>
      </c>
      <c r="F148" s="39">
        <v>6.5499999999998</v>
      </c>
      <c r="G148" s="32">
        <v>0</v>
      </c>
      <c r="H148" s="75">
        <v>1</v>
      </c>
      <c r="J148" s="74">
        <v>7.2499999999998002</v>
      </c>
      <c r="K148" s="32">
        <v>0</v>
      </c>
      <c r="L148" s="33">
        <v>1</v>
      </c>
      <c r="M148" s="39">
        <v>7.2499999999998002</v>
      </c>
      <c r="N148" s="32">
        <v>0</v>
      </c>
      <c r="O148" s="75">
        <v>1</v>
      </c>
    </row>
    <row r="149" spans="1:15" x14ac:dyDescent="0.2">
      <c r="A149" s="38">
        <v>12.5999999999999</v>
      </c>
      <c r="C149" s="74">
        <v>7.2999999999998</v>
      </c>
      <c r="D149" s="32">
        <v>0</v>
      </c>
      <c r="E149" s="33">
        <v>0.36666666666666664</v>
      </c>
      <c r="F149" s="39">
        <v>6.5999999999997998</v>
      </c>
      <c r="G149" s="32">
        <v>0</v>
      </c>
      <c r="H149" s="75">
        <v>1</v>
      </c>
      <c r="J149" s="74">
        <v>7.2999999999998</v>
      </c>
      <c r="K149" s="32">
        <v>0</v>
      </c>
      <c r="L149" s="33">
        <v>1</v>
      </c>
      <c r="M149" s="39">
        <v>7.2999999999998</v>
      </c>
      <c r="N149" s="32">
        <v>0</v>
      </c>
      <c r="O149" s="75">
        <v>1</v>
      </c>
    </row>
    <row r="150" spans="1:15" x14ac:dyDescent="0.2">
      <c r="A150" s="38">
        <v>12.549999999999899</v>
      </c>
      <c r="C150" s="74">
        <v>7.3499999999997998</v>
      </c>
      <c r="D150" s="32">
        <v>0</v>
      </c>
      <c r="E150" s="33">
        <v>0.36666666666666664</v>
      </c>
      <c r="F150" s="39">
        <v>6.6499999999997996</v>
      </c>
      <c r="G150" s="32">
        <v>0</v>
      </c>
      <c r="H150" s="75">
        <v>1</v>
      </c>
      <c r="J150" s="74">
        <v>7.3499999999997998</v>
      </c>
      <c r="K150" s="32">
        <v>0</v>
      </c>
      <c r="L150" s="33">
        <v>1</v>
      </c>
      <c r="M150" s="39">
        <v>7.3499999999997998</v>
      </c>
      <c r="N150" s="32">
        <v>0</v>
      </c>
      <c r="O150" s="75">
        <v>1</v>
      </c>
    </row>
    <row r="151" spans="1:15" x14ac:dyDescent="0.2">
      <c r="A151" s="38">
        <v>12.499999999999901</v>
      </c>
      <c r="C151" s="74">
        <v>7.3999999999997996</v>
      </c>
      <c r="D151" s="32">
        <v>0</v>
      </c>
      <c r="E151" s="33">
        <v>0.36666666666666664</v>
      </c>
      <c r="F151" s="39">
        <v>6.6999999999998003</v>
      </c>
      <c r="G151" s="32">
        <v>0</v>
      </c>
      <c r="H151" s="75">
        <v>1</v>
      </c>
      <c r="J151" s="74">
        <v>7.3999999999997996</v>
      </c>
      <c r="K151" s="32">
        <v>0</v>
      </c>
      <c r="L151" s="33">
        <v>1</v>
      </c>
      <c r="M151" s="39">
        <v>7.3999999999997996</v>
      </c>
      <c r="N151" s="32">
        <v>0</v>
      </c>
      <c r="O151" s="75">
        <v>1</v>
      </c>
    </row>
    <row r="152" spans="1:15" x14ac:dyDescent="0.2">
      <c r="A152" s="38">
        <v>12.4499999999999</v>
      </c>
      <c r="C152" s="74">
        <v>7.4499999999998003</v>
      </c>
      <c r="D152" s="32">
        <v>0</v>
      </c>
      <c r="E152" s="33">
        <v>0.36666666666666664</v>
      </c>
      <c r="F152" s="39">
        <v>6.7499999999998002</v>
      </c>
      <c r="G152" s="32">
        <v>0</v>
      </c>
      <c r="H152" s="75">
        <v>1</v>
      </c>
      <c r="J152" s="74">
        <v>7.4499999999998003</v>
      </c>
      <c r="K152" s="32">
        <v>0</v>
      </c>
      <c r="L152" s="33">
        <v>1</v>
      </c>
      <c r="M152" s="39">
        <v>7.4499999999998003</v>
      </c>
      <c r="N152" s="32">
        <v>0</v>
      </c>
      <c r="O152" s="75">
        <v>1</v>
      </c>
    </row>
    <row r="153" spans="1:15" x14ac:dyDescent="0.2">
      <c r="A153" s="38">
        <v>12.399999999999901</v>
      </c>
      <c r="C153" s="74">
        <v>7.4999999999998002</v>
      </c>
      <c r="D153" s="32">
        <v>0</v>
      </c>
      <c r="E153" s="33">
        <v>0.36666666666666664</v>
      </c>
      <c r="F153" s="39">
        <v>6.7999999999998</v>
      </c>
      <c r="G153" s="32">
        <v>0</v>
      </c>
      <c r="H153" s="75">
        <v>1</v>
      </c>
      <c r="J153" s="74">
        <v>7.4999999999998002</v>
      </c>
      <c r="K153" s="32">
        <v>0</v>
      </c>
      <c r="L153" s="33">
        <v>1</v>
      </c>
      <c r="M153" s="39">
        <v>7.4999999999998002</v>
      </c>
      <c r="N153" s="32">
        <v>0</v>
      </c>
      <c r="O153" s="75">
        <v>1</v>
      </c>
    </row>
    <row r="154" spans="1:15" x14ac:dyDescent="0.2">
      <c r="A154" s="38">
        <v>12.3499999999999</v>
      </c>
      <c r="C154" s="74">
        <v>7.5499999999998</v>
      </c>
      <c r="D154" s="32">
        <v>0</v>
      </c>
      <c r="E154" s="33">
        <v>0.36666666666666664</v>
      </c>
      <c r="F154" s="39">
        <v>6.8499999999997998</v>
      </c>
      <c r="G154" s="32">
        <v>0</v>
      </c>
      <c r="H154" s="75">
        <v>1</v>
      </c>
      <c r="J154" s="74">
        <v>7.5499999999998</v>
      </c>
      <c r="K154" s="32">
        <v>0</v>
      </c>
      <c r="L154" s="33">
        <v>1</v>
      </c>
      <c r="M154" s="39">
        <v>7.5499999999998</v>
      </c>
      <c r="N154" s="32">
        <v>0</v>
      </c>
      <c r="O154" s="75">
        <v>1</v>
      </c>
    </row>
    <row r="155" spans="1:15" x14ac:dyDescent="0.2">
      <c r="A155" s="38">
        <v>12.299999999999899</v>
      </c>
      <c r="C155" s="74">
        <v>7.5999999999997998</v>
      </c>
      <c r="D155" s="32">
        <v>0</v>
      </c>
      <c r="E155" s="33">
        <v>0.36666666666666664</v>
      </c>
      <c r="F155" s="39">
        <v>6.8999999999997996</v>
      </c>
      <c r="G155" s="32">
        <v>0</v>
      </c>
      <c r="H155" s="75">
        <v>1</v>
      </c>
      <c r="J155" s="74">
        <v>7.5999999999997998</v>
      </c>
      <c r="K155" s="32">
        <v>0</v>
      </c>
      <c r="L155" s="33">
        <v>1</v>
      </c>
      <c r="M155" s="39">
        <v>7.5999999999997998</v>
      </c>
      <c r="N155" s="32">
        <v>0</v>
      </c>
      <c r="O155" s="75">
        <v>1</v>
      </c>
    </row>
    <row r="156" spans="1:15" x14ac:dyDescent="0.2">
      <c r="A156" s="38">
        <v>12.249999999999901</v>
      </c>
      <c r="C156" s="74">
        <v>7.6499999999997996</v>
      </c>
      <c r="D156" s="32">
        <v>0</v>
      </c>
      <c r="E156" s="33">
        <v>0.36666666666666664</v>
      </c>
      <c r="F156" s="39">
        <v>6.9499999999998003</v>
      </c>
      <c r="G156" s="32">
        <v>0</v>
      </c>
      <c r="H156" s="75">
        <v>1</v>
      </c>
      <c r="J156" s="74">
        <v>7.6499999999997996</v>
      </c>
      <c r="K156" s="32">
        <v>0</v>
      </c>
      <c r="L156" s="33">
        <v>1</v>
      </c>
      <c r="M156" s="39">
        <v>7.6499999999997996</v>
      </c>
      <c r="N156" s="32">
        <v>0</v>
      </c>
      <c r="O156" s="75">
        <v>1</v>
      </c>
    </row>
    <row r="157" spans="1:15" x14ac:dyDescent="0.2">
      <c r="A157" s="38">
        <v>12.1999999999999</v>
      </c>
      <c r="C157" s="74">
        <v>7.6999999999998003</v>
      </c>
      <c r="D157" s="32">
        <v>0</v>
      </c>
      <c r="E157" s="33">
        <v>0.36666666666666664</v>
      </c>
      <c r="F157" s="39">
        <v>6.9999999999998002</v>
      </c>
      <c r="G157" s="32">
        <v>0</v>
      </c>
      <c r="H157" s="75">
        <v>1</v>
      </c>
      <c r="J157" s="74">
        <v>7.6999999999998003</v>
      </c>
      <c r="K157" s="32">
        <v>0</v>
      </c>
      <c r="L157" s="33">
        <v>1</v>
      </c>
      <c r="M157" s="39">
        <v>7.6999999999998003</v>
      </c>
      <c r="N157" s="32">
        <v>0</v>
      </c>
      <c r="O157" s="75">
        <v>1</v>
      </c>
    </row>
    <row r="158" spans="1:15" x14ac:dyDescent="0.2">
      <c r="A158" s="38">
        <v>12.149999999999901</v>
      </c>
      <c r="C158" s="74">
        <v>7.7499999999998002</v>
      </c>
      <c r="D158" s="32">
        <v>0</v>
      </c>
      <c r="E158" s="33">
        <v>0.36666666666666664</v>
      </c>
      <c r="F158" s="39">
        <v>7.0499999999998</v>
      </c>
      <c r="G158" s="32">
        <v>0</v>
      </c>
      <c r="H158" s="75">
        <v>1</v>
      </c>
      <c r="J158" s="74">
        <v>7.7499999999998002</v>
      </c>
      <c r="K158" s="32">
        <v>0</v>
      </c>
      <c r="L158" s="33">
        <v>1</v>
      </c>
      <c r="M158" s="39">
        <v>7.7499999999998002</v>
      </c>
      <c r="N158" s="32">
        <v>0</v>
      </c>
      <c r="O158" s="75">
        <v>1</v>
      </c>
    </row>
    <row r="159" spans="1:15" x14ac:dyDescent="0.2">
      <c r="A159" s="38">
        <v>12.0999999999999</v>
      </c>
      <c r="C159" s="74">
        <v>7.7999999999998</v>
      </c>
      <c r="D159" s="32">
        <v>0</v>
      </c>
      <c r="E159" s="33">
        <v>0.36666666666666664</v>
      </c>
      <c r="F159" s="39">
        <v>7.0999999999997998</v>
      </c>
      <c r="G159" s="32">
        <v>0</v>
      </c>
      <c r="H159" s="75">
        <v>1</v>
      </c>
      <c r="J159" s="74">
        <v>7.7999999999998</v>
      </c>
      <c r="K159" s="32">
        <v>0</v>
      </c>
      <c r="L159" s="33">
        <v>1</v>
      </c>
      <c r="M159" s="39">
        <v>7.7999999999998</v>
      </c>
      <c r="N159" s="32">
        <v>0</v>
      </c>
      <c r="O159" s="75">
        <v>1</v>
      </c>
    </row>
    <row r="160" spans="1:15" x14ac:dyDescent="0.2">
      <c r="A160" s="38">
        <v>12.049999999999899</v>
      </c>
      <c r="C160" s="74">
        <v>7.8499999999997998</v>
      </c>
      <c r="D160" s="32">
        <v>0</v>
      </c>
      <c r="E160" s="33">
        <v>0.36666666666666664</v>
      </c>
      <c r="F160" s="39">
        <v>7.1499999999997996</v>
      </c>
      <c r="G160" s="32">
        <v>0</v>
      </c>
      <c r="H160" s="75">
        <v>1</v>
      </c>
      <c r="J160" s="74">
        <v>7.8499999999997998</v>
      </c>
      <c r="K160" s="32">
        <v>0</v>
      </c>
      <c r="L160" s="33">
        <v>1</v>
      </c>
      <c r="M160" s="39">
        <v>7.8499999999997998</v>
      </c>
      <c r="N160" s="32">
        <v>0</v>
      </c>
      <c r="O160" s="75">
        <v>1</v>
      </c>
    </row>
    <row r="161" spans="1:15" x14ac:dyDescent="0.2">
      <c r="A161" s="38">
        <v>11.999999999999901</v>
      </c>
      <c r="C161" s="74">
        <v>7.8999999999997996</v>
      </c>
      <c r="D161" s="32">
        <v>0</v>
      </c>
      <c r="E161" s="33">
        <v>0.36666666666666664</v>
      </c>
      <c r="F161" s="39">
        <v>7.1999999999998003</v>
      </c>
      <c r="G161" s="32">
        <v>0</v>
      </c>
      <c r="H161" s="75">
        <v>1</v>
      </c>
      <c r="J161" s="74">
        <v>7.8999999999997996</v>
      </c>
      <c r="K161" s="32">
        <v>0</v>
      </c>
      <c r="L161" s="33">
        <v>1</v>
      </c>
      <c r="M161" s="39">
        <v>7.8999999999997996</v>
      </c>
      <c r="N161" s="32">
        <v>0</v>
      </c>
      <c r="O161" s="75">
        <v>1</v>
      </c>
    </row>
    <row r="162" spans="1:15" x14ac:dyDescent="0.2">
      <c r="A162" s="38">
        <v>11.9499999999999</v>
      </c>
      <c r="C162" s="74">
        <v>7.9499999999998003</v>
      </c>
      <c r="D162" s="32">
        <v>1</v>
      </c>
      <c r="E162" s="33">
        <v>0.4</v>
      </c>
      <c r="F162" s="39">
        <v>7.2499999999998002</v>
      </c>
      <c r="G162" s="32">
        <v>0</v>
      </c>
      <c r="H162" s="75">
        <v>1</v>
      </c>
      <c r="J162" s="74">
        <v>7.9499999999998003</v>
      </c>
      <c r="K162" s="32">
        <v>0</v>
      </c>
      <c r="L162" s="33">
        <v>1</v>
      </c>
      <c r="M162" s="39">
        <v>7.9499999999998003</v>
      </c>
      <c r="N162" s="32">
        <v>0</v>
      </c>
      <c r="O162" s="75">
        <v>1</v>
      </c>
    </row>
    <row r="163" spans="1:15" x14ac:dyDescent="0.2">
      <c r="A163" s="38">
        <v>11.899999999999901</v>
      </c>
      <c r="C163" s="74">
        <v>7.9999999999998002</v>
      </c>
      <c r="D163" s="32">
        <v>0</v>
      </c>
      <c r="E163" s="33">
        <v>0.4</v>
      </c>
      <c r="F163" s="39">
        <v>7.2999999999998</v>
      </c>
      <c r="G163" s="32">
        <v>0</v>
      </c>
      <c r="H163" s="75">
        <v>1</v>
      </c>
      <c r="J163" s="74">
        <v>7.9999999999998002</v>
      </c>
      <c r="K163" s="32">
        <v>0</v>
      </c>
      <c r="L163" s="33">
        <v>1</v>
      </c>
      <c r="M163" s="39">
        <v>7.9999999999998002</v>
      </c>
      <c r="N163" s="32">
        <v>0</v>
      </c>
      <c r="O163" s="75">
        <v>1</v>
      </c>
    </row>
    <row r="164" spans="1:15" x14ac:dyDescent="0.2">
      <c r="A164" s="38">
        <v>11.8499999999999</v>
      </c>
      <c r="C164" s="74">
        <v>8.0499999999998</v>
      </c>
      <c r="D164" s="32">
        <v>1</v>
      </c>
      <c r="E164" s="33">
        <v>0.43333333333333335</v>
      </c>
      <c r="F164" s="39">
        <v>7.3499999999997998</v>
      </c>
      <c r="G164" s="32">
        <v>0</v>
      </c>
      <c r="H164" s="75">
        <v>1</v>
      </c>
      <c r="J164" s="74">
        <v>8.0499999999998</v>
      </c>
      <c r="K164" s="32">
        <v>0</v>
      </c>
      <c r="L164" s="33">
        <v>1</v>
      </c>
      <c r="M164" s="39">
        <v>8.0499999999998</v>
      </c>
      <c r="N164" s="32">
        <v>0</v>
      </c>
      <c r="O164" s="75">
        <v>1</v>
      </c>
    </row>
    <row r="165" spans="1:15" x14ac:dyDescent="0.2">
      <c r="A165" s="38">
        <v>11.799999999999899</v>
      </c>
      <c r="C165" s="74">
        <v>8.0999999999998007</v>
      </c>
      <c r="D165" s="32">
        <v>0</v>
      </c>
      <c r="E165" s="33">
        <v>0.43333333333333335</v>
      </c>
      <c r="F165" s="39">
        <v>7.3999999999997996</v>
      </c>
      <c r="G165" s="32">
        <v>0</v>
      </c>
      <c r="H165" s="75">
        <v>1</v>
      </c>
      <c r="J165" s="74">
        <v>8.0999999999998007</v>
      </c>
      <c r="K165" s="32">
        <v>0</v>
      </c>
      <c r="L165" s="33">
        <v>1</v>
      </c>
      <c r="M165" s="39">
        <v>8.0999999999998007</v>
      </c>
      <c r="N165" s="32">
        <v>0</v>
      </c>
      <c r="O165" s="75">
        <v>1</v>
      </c>
    </row>
    <row r="166" spans="1:15" x14ac:dyDescent="0.2">
      <c r="A166" s="38">
        <v>11.749999999999901</v>
      </c>
      <c r="C166" s="74">
        <v>8.1499999999997996</v>
      </c>
      <c r="D166" s="32">
        <v>0</v>
      </c>
      <c r="E166" s="33">
        <v>0.43333333333333335</v>
      </c>
      <c r="F166" s="39">
        <v>7.4499999999998003</v>
      </c>
      <c r="G166" s="32">
        <v>0</v>
      </c>
      <c r="H166" s="75">
        <v>1</v>
      </c>
      <c r="J166" s="74">
        <v>8.1499999999997996</v>
      </c>
      <c r="K166" s="32">
        <v>0</v>
      </c>
      <c r="L166" s="33">
        <v>1</v>
      </c>
      <c r="M166" s="39">
        <v>8.1499999999997996</v>
      </c>
      <c r="N166" s="32">
        <v>0</v>
      </c>
      <c r="O166" s="75">
        <v>1</v>
      </c>
    </row>
    <row r="167" spans="1:15" x14ac:dyDescent="0.2">
      <c r="A167" s="38">
        <v>11.6999999999999</v>
      </c>
      <c r="C167" s="74">
        <v>8.1999999999998003</v>
      </c>
      <c r="D167" s="32">
        <v>0</v>
      </c>
      <c r="E167" s="33">
        <v>0.43333333333333335</v>
      </c>
      <c r="F167" s="39">
        <v>7.4999999999998002</v>
      </c>
      <c r="G167" s="32">
        <v>0</v>
      </c>
      <c r="H167" s="75">
        <v>1</v>
      </c>
      <c r="J167" s="74">
        <v>8.1999999999998003</v>
      </c>
      <c r="K167" s="32">
        <v>0</v>
      </c>
      <c r="L167" s="33">
        <v>1</v>
      </c>
      <c r="M167" s="39">
        <v>8.1999999999998003</v>
      </c>
      <c r="N167" s="32">
        <v>0</v>
      </c>
      <c r="O167" s="75">
        <v>1</v>
      </c>
    </row>
    <row r="168" spans="1:15" x14ac:dyDescent="0.2">
      <c r="A168" s="38">
        <v>11.649999999999901</v>
      </c>
      <c r="C168" s="74">
        <v>8.2499999999997993</v>
      </c>
      <c r="D168" s="32">
        <v>0</v>
      </c>
      <c r="E168" s="33">
        <v>0.43333333333333335</v>
      </c>
      <c r="F168" s="39">
        <v>7.5499999999998</v>
      </c>
      <c r="G168" s="32">
        <v>0</v>
      </c>
      <c r="H168" s="75">
        <v>1</v>
      </c>
      <c r="J168" s="74">
        <v>8.2499999999997993</v>
      </c>
      <c r="K168" s="32">
        <v>0</v>
      </c>
      <c r="L168" s="33">
        <v>1</v>
      </c>
      <c r="M168" s="39">
        <v>8.2499999999997993</v>
      </c>
      <c r="N168" s="32">
        <v>0</v>
      </c>
      <c r="O168" s="75">
        <v>1</v>
      </c>
    </row>
    <row r="169" spans="1:15" x14ac:dyDescent="0.2">
      <c r="A169" s="38">
        <v>11.5999999999999</v>
      </c>
      <c r="C169" s="74">
        <v>8.2999999999998</v>
      </c>
      <c r="D169" s="32">
        <v>0</v>
      </c>
      <c r="E169" s="33">
        <v>0.43333333333333335</v>
      </c>
      <c r="F169" s="39">
        <v>7.5999999999997998</v>
      </c>
      <c r="G169" s="32">
        <v>0</v>
      </c>
      <c r="H169" s="75">
        <v>1</v>
      </c>
      <c r="J169" s="74">
        <v>8.2999999999998</v>
      </c>
      <c r="K169" s="32">
        <v>0</v>
      </c>
      <c r="L169" s="33">
        <v>1</v>
      </c>
      <c r="M169" s="39">
        <v>8.2999999999998</v>
      </c>
      <c r="N169" s="32">
        <v>0</v>
      </c>
      <c r="O169" s="75">
        <v>1</v>
      </c>
    </row>
    <row r="170" spans="1:15" x14ac:dyDescent="0.2">
      <c r="A170" s="38">
        <v>11.549999999999899</v>
      </c>
      <c r="C170" s="74">
        <v>8.3499999999998007</v>
      </c>
      <c r="D170" s="32">
        <v>0</v>
      </c>
      <c r="E170" s="33">
        <v>0.43333333333333335</v>
      </c>
      <c r="F170" s="39">
        <v>7.6499999999997996</v>
      </c>
      <c r="G170" s="32">
        <v>0</v>
      </c>
      <c r="H170" s="75">
        <v>1</v>
      </c>
      <c r="J170" s="74">
        <v>8.3499999999998007</v>
      </c>
      <c r="K170" s="32">
        <v>0</v>
      </c>
      <c r="L170" s="33">
        <v>1</v>
      </c>
      <c r="M170" s="39">
        <v>8.3499999999998007</v>
      </c>
      <c r="N170" s="32">
        <v>0</v>
      </c>
      <c r="O170" s="75">
        <v>1</v>
      </c>
    </row>
    <row r="171" spans="1:15" x14ac:dyDescent="0.2">
      <c r="A171" s="38">
        <v>11.499999999999901</v>
      </c>
      <c r="C171" s="74">
        <v>8.3999999999997996</v>
      </c>
      <c r="D171" s="32">
        <v>0</v>
      </c>
      <c r="E171" s="33">
        <v>0.43333333333333335</v>
      </c>
      <c r="F171" s="39">
        <v>7.6999999999998003</v>
      </c>
      <c r="G171" s="32">
        <v>0</v>
      </c>
      <c r="H171" s="75">
        <v>1</v>
      </c>
      <c r="J171" s="74">
        <v>8.3999999999997996</v>
      </c>
      <c r="K171" s="32">
        <v>0</v>
      </c>
      <c r="L171" s="33">
        <v>1</v>
      </c>
      <c r="M171" s="39">
        <v>8.3999999999997996</v>
      </c>
      <c r="N171" s="32">
        <v>0</v>
      </c>
      <c r="O171" s="75">
        <v>1</v>
      </c>
    </row>
    <row r="172" spans="1:15" x14ac:dyDescent="0.2">
      <c r="A172" s="38">
        <v>11.4499999999999</v>
      </c>
      <c r="C172" s="74">
        <v>8.4499999999998003</v>
      </c>
      <c r="D172" s="32">
        <v>0</v>
      </c>
      <c r="E172" s="33">
        <v>0.43333333333333335</v>
      </c>
      <c r="F172" s="39">
        <v>7.7499999999998002</v>
      </c>
      <c r="G172" s="32">
        <v>0</v>
      </c>
      <c r="H172" s="75">
        <v>1</v>
      </c>
      <c r="J172" s="74">
        <v>8.4499999999998003</v>
      </c>
      <c r="K172" s="32">
        <v>0</v>
      </c>
      <c r="L172" s="33">
        <v>1</v>
      </c>
      <c r="M172" s="39">
        <v>8.4499999999998003</v>
      </c>
      <c r="N172" s="32">
        <v>0</v>
      </c>
      <c r="O172" s="75">
        <v>1</v>
      </c>
    </row>
    <row r="173" spans="1:15" x14ac:dyDescent="0.2">
      <c r="A173" s="38">
        <v>11.399999999999901</v>
      </c>
      <c r="C173" s="74">
        <v>8.4999999999997993</v>
      </c>
      <c r="D173" s="32">
        <v>0</v>
      </c>
      <c r="E173" s="33">
        <v>0.43333333333333335</v>
      </c>
      <c r="F173" s="39">
        <v>7.7999999999998</v>
      </c>
      <c r="G173" s="32">
        <v>0</v>
      </c>
      <c r="H173" s="75">
        <v>1</v>
      </c>
      <c r="J173" s="74">
        <v>8.4999999999997993</v>
      </c>
      <c r="K173" s="32">
        <v>0</v>
      </c>
      <c r="L173" s="33">
        <v>1</v>
      </c>
      <c r="M173" s="39">
        <v>8.4999999999997993</v>
      </c>
      <c r="N173" s="32">
        <v>0</v>
      </c>
      <c r="O173" s="75">
        <v>1</v>
      </c>
    </row>
    <row r="174" spans="1:15" x14ac:dyDescent="0.2">
      <c r="A174" s="38">
        <v>11.3499999999999</v>
      </c>
      <c r="C174" s="74">
        <v>8.5499999999998</v>
      </c>
      <c r="D174" s="32">
        <v>0</v>
      </c>
      <c r="E174" s="33">
        <v>0.43333333333333335</v>
      </c>
      <c r="F174" s="39">
        <v>7.8499999999997998</v>
      </c>
      <c r="G174" s="32">
        <v>0</v>
      </c>
      <c r="H174" s="75">
        <v>1</v>
      </c>
      <c r="J174" s="74">
        <v>8.5499999999998</v>
      </c>
      <c r="K174" s="32">
        <v>0</v>
      </c>
      <c r="L174" s="33">
        <v>1</v>
      </c>
      <c r="M174" s="39">
        <v>8.5499999999998</v>
      </c>
      <c r="N174" s="32">
        <v>0</v>
      </c>
      <c r="O174" s="75">
        <v>1</v>
      </c>
    </row>
    <row r="175" spans="1:15" x14ac:dyDescent="0.2">
      <c r="A175" s="38">
        <v>11.299999999999899</v>
      </c>
      <c r="C175" s="74">
        <v>8.5999999999998007</v>
      </c>
      <c r="D175" s="32">
        <v>0</v>
      </c>
      <c r="E175" s="33">
        <v>0.43333333333333335</v>
      </c>
      <c r="F175" s="39">
        <v>7.8999999999997996</v>
      </c>
      <c r="G175" s="32">
        <v>0</v>
      </c>
      <c r="H175" s="75">
        <v>1</v>
      </c>
      <c r="J175" s="74">
        <v>8.5999999999998007</v>
      </c>
      <c r="K175" s="32">
        <v>0</v>
      </c>
      <c r="L175" s="33">
        <v>1</v>
      </c>
      <c r="M175" s="39">
        <v>8.5999999999998007</v>
      </c>
      <c r="N175" s="32">
        <v>0</v>
      </c>
      <c r="O175" s="75">
        <v>1</v>
      </c>
    </row>
    <row r="176" spans="1:15" x14ac:dyDescent="0.2">
      <c r="A176" s="38">
        <v>11.249999999999901</v>
      </c>
      <c r="C176" s="74">
        <v>8.6499999999997996</v>
      </c>
      <c r="D176" s="32">
        <v>0</v>
      </c>
      <c r="E176" s="33">
        <v>0.43333333333333335</v>
      </c>
      <c r="F176" s="39">
        <v>7.9999999999998002</v>
      </c>
      <c r="G176" s="32">
        <v>0</v>
      </c>
      <c r="H176" s="75">
        <v>1</v>
      </c>
      <c r="J176" s="74">
        <v>8.6499999999997996</v>
      </c>
      <c r="K176" s="32">
        <v>0</v>
      </c>
      <c r="L176" s="33">
        <v>1</v>
      </c>
      <c r="M176" s="39">
        <v>8.6499999999997996</v>
      </c>
      <c r="N176" s="32">
        <v>0</v>
      </c>
      <c r="O176" s="75">
        <v>1</v>
      </c>
    </row>
    <row r="177" spans="1:15" x14ac:dyDescent="0.2">
      <c r="A177" s="38">
        <v>11.1999999999999</v>
      </c>
      <c r="C177" s="74">
        <v>8.6999999999998003</v>
      </c>
      <c r="D177" s="32">
        <v>0</v>
      </c>
      <c r="E177" s="33">
        <v>0.43333333333333335</v>
      </c>
      <c r="F177" s="39">
        <v>8.0999999999998007</v>
      </c>
      <c r="G177" s="32">
        <v>0</v>
      </c>
      <c r="H177" s="75">
        <v>1</v>
      </c>
      <c r="J177" s="74">
        <v>8.6999999999998003</v>
      </c>
      <c r="K177" s="32">
        <v>0</v>
      </c>
      <c r="L177" s="33">
        <v>1</v>
      </c>
      <c r="M177" s="39">
        <v>8.6999999999998003</v>
      </c>
      <c r="N177" s="32">
        <v>0</v>
      </c>
      <c r="O177" s="75">
        <v>1</v>
      </c>
    </row>
    <row r="178" spans="1:15" x14ac:dyDescent="0.2">
      <c r="A178" s="38">
        <v>11.149999999999901</v>
      </c>
      <c r="C178" s="74">
        <v>8.7499999999997993</v>
      </c>
      <c r="D178" s="32">
        <v>0</v>
      </c>
      <c r="E178" s="33">
        <v>0.43333333333333335</v>
      </c>
      <c r="F178" s="39">
        <v>8.1499999999997996</v>
      </c>
      <c r="G178" s="32">
        <v>0</v>
      </c>
      <c r="H178" s="75">
        <v>1</v>
      </c>
      <c r="J178" s="74">
        <v>8.7499999999997993</v>
      </c>
      <c r="K178" s="32">
        <v>0</v>
      </c>
      <c r="L178" s="33">
        <v>1</v>
      </c>
      <c r="M178" s="39">
        <v>8.7499999999997993</v>
      </c>
      <c r="N178" s="32">
        <v>0</v>
      </c>
      <c r="O178" s="75">
        <v>1</v>
      </c>
    </row>
    <row r="179" spans="1:15" x14ac:dyDescent="0.2">
      <c r="A179" s="38">
        <v>11.0999999999999</v>
      </c>
      <c r="C179" s="74">
        <v>8.7999999999998</v>
      </c>
      <c r="D179" s="32">
        <v>0</v>
      </c>
      <c r="E179" s="33">
        <v>0.43333333333333335</v>
      </c>
      <c r="F179" s="39">
        <v>8.1999999999998003</v>
      </c>
      <c r="G179" s="32">
        <v>0</v>
      </c>
      <c r="H179" s="75">
        <v>1</v>
      </c>
      <c r="J179" s="74">
        <v>8.7999999999998</v>
      </c>
      <c r="K179" s="32">
        <v>0</v>
      </c>
      <c r="L179" s="33">
        <v>1</v>
      </c>
      <c r="M179" s="39">
        <v>8.7999999999998</v>
      </c>
      <c r="N179" s="32">
        <v>0</v>
      </c>
      <c r="O179" s="75">
        <v>1</v>
      </c>
    </row>
    <row r="180" spans="1:15" x14ac:dyDescent="0.2">
      <c r="A180" s="38">
        <v>11.049999999999899</v>
      </c>
      <c r="C180" s="74">
        <v>8.8499999999998007</v>
      </c>
      <c r="D180" s="32">
        <v>0</v>
      </c>
      <c r="E180" s="33">
        <v>0.43333333333333335</v>
      </c>
      <c r="F180" s="39">
        <v>8.2499999999997993</v>
      </c>
      <c r="G180" s="32">
        <v>0</v>
      </c>
      <c r="H180" s="75">
        <v>1</v>
      </c>
      <c r="J180" s="74">
        <v>8.8499999999998007</v>
      </c>
      <c r="K180" s="32">
        <v>0</v>
      </c>
      <c r="L180" s="33">
        <v>1</v>
      </c>
      <c r="M180" s="39">
        <v>8.8499999999998007</v>
      </c>
      <c r="N180" s="32">
        <v>0</v>
      </c>
      <c r="O180" s="75">
        <v>1</v>
      </c>
    </row>
    <row r="181" spans="1:15" x14ac:dyDescent="0.2">
      <c r="A181" s="38">
        <v>10.999999999999901</v>
      </c>
      <c r="C181" s="74">
        <v>8.8999999999997996</v>
      </c>
      <c r="D181" s="32">
        <v>0</v>
      </c>
      <c r="E181" s="33">
        <v>0.43333333333333335</v>
      </c>
      <c r="F181" s="39">
        <v>8.2999999999998</v>
      </c>
      <c r="G181" s="32">
        <v>0</v>
      </c>
      <c r="H181" s="75">
        <v>1</v>
      </c>
      <c r="J181" s="74">
        <v>8.8999999999997996</v>
      </c>
      <c r="K181" s="32">
        <v>0</v>
      </c>
      <c r="L181" s="33">
        <v>1</v>
      </c>
      <c r="M181" s="39">
        <v>8.8999999999997996</v>
      </c>
      <c r="N181" s="32">
        <v>0</v>
      </c>
      <c r="O181" s="75">
        <v>1</v>
      </c>
    </row>
    <row r="182" spans="1:15" x14ac:dyDescent="0.2">
      <c r="A182" s="38">
        <v>10.9499999999999</v>
      </c>
      <c r="C182" s="74">
        <v>8.9499999999998003</v>
      </c>
      <c r="D182" s="32">
        <v>0</v>
      </c>
      <c r="E182" s="33">
        <v>0.43333333333333335</v>
      </c>
      <c r="F182" s="39">
        <v>8.3499999999998007</v>
      </c>
      <c r="G182" s="32">
        <v>0</v>
      </c>
      <c r="H182" s="75">
        <v>1</v>
      </c>
      <c r="J182" s="74">
        <v>8.9499999999998003</v>
      </c>
      <c r="K182" s="32">
        <v>0</v>
      </c>
      <c r="L182" s="33">
        <v>1</v>
      </c>
      <c r="M182" s="39">
        <v>8.9499999999998003</v>
      </c>
      <c r="N182" s="32">
        <v>0</v>
      </c>
      <c r="O182" s="75">
        <v>1</v>
      </c>
    </row>
    <row r="183" spans="1:15" x14ac:dyDescent="0.2">
      <c r="A183" s="38">
        <v>10.899999999999901</v>
      </c>
      <c r="C183" s="74">
        <v>8.9999999999997993</v>
      </c>
      <c r="D183" s="32">
        <v>0</v>
      </c>
      <c r="E183" s="33">
        <v>0.43333333333333335</v>
      </c>
      <c r="F183" s="39">
        <v>8.3999999999997996</v>
      </c>
      <c r="G183" s="32">
        <v>0</v>
      </c>
      <c r="H183" s="75">
        <v>1</v>
      </c>
      <c r="J183" s="74">
        <v>8.9999999999997993</v>
      </c>
      <c r="K183" s="32">
        <v>0</v>
      </c>
      <c r="L183" s="33">
        <v>1</v>
      </c>
      <c r="M183" s="39">
        <v>8.9999999999997993</v>
      </c>
      <c r="N183" s="32">
        <v>0</v>
      </c>
      <c r="O183" s="75">
        <v>1</v>
      </c>
    </row>
    <row r="184" spans="1:15" x14ac:dyDescent="0.2">
      <c r="A184" s="38">
        <v>10.8499999999999</v>
      </c>
      <c r="C184" s="74">
        <v>9.0499999999998</v>
      </c>
      <c r="D184" s="32">
        <v>1</v>
      </c>
      <c r="E184" s="33">
        <v>0.46666666666666667</v>
      </c>
      <c r="F184" s="39">
        <v>8.4499999999998003</v>
      </c>
      <c r="G184" s="32">
        <v>0</v>
      </c>
      <c r="H184" s="75">
        <v>1</v>
      </c>
      <c r="J184" s="74">
        <v>9.0499999999998</v>
      </c>
      <c r="K184" s="32">
        <v>0</v>
      </c>
      <c r="L184" s="33">
        <v>1</v>
      </c>
      <c r="M184" s="39">
        <v>9.0499999999998</v>
      </c>
      <c r="N184" s="32">
        <v>0</v>
      </c>
      <c r="O184" s="75">
        <v>1</v>
      </c>
    </row>
    <row r="185" spans="1:15" x14ac:dyDescent="0.2">
      <c r="A185" s="38">
        <v>10.799999999999899</v>
      </c>
      <c r="C185" s="74">
        <v>9.0999999999998007</v>
      </c>
      <c r="D185" s="32">
        <v>2</v>
      </c>
      <c r="E185" s="33">
        <v>0.53333333333333333</v>
      </c>
      <c r="F185" s="39">
        <v>8.4999999999997993</v>
      </c>
      <c r="G185" s="32">
        <v>0</v>
      </c>
      <c r="H185" s="75">
        <v>1</v>
      </c>
      <c r="J185" s="74">
        <v>9.0999999999998007</v>
      </c>
      <c r="K185" s="32">
        <v>0</v>
      </c>
      <c r="L185" s="33">
        <v>1</v>
      </c>
      <c r="M185" s="39">
        <v>9.0999999999998007</v>
      </c>
      <c r="N185" s="32">
        <v>0</v>
      </c>
      <c r="O185" s="75">
        <v>1</v>
      </c>
    </row>
    <row r="186" spans="1:15" x14ac:dyDescent="0.2">
      <c r="A186" s="38">
        <v>10.749999999999901</v>
      </c>
      <c r="C186" s="74">
        <v>9.1499999999997996</v>
      </c>
      <c r="D186" s="32">
        <v>0</v>
      </c>
      <c r="E186" s="33">
        <v>0.53333333333333333</v>
      </c>
      <c r="F186" s="39">
        <v>8.5499999999998</v>
      </c>
      <c r="G186" s="32">
        <v>0</v>
      </c>
      <c r="H186" s="75">
        <v>1</v>
      </c>
      <c r="J186" s="74">
        <v>9.1499999999997996</v>
      </c>
      <c r="K186" s="32">
        <v>0</v>
      </c>
      <c r="L186" s="33">
        <v>1</v>
      </c>
      <c r="M186" s="39">
        <v>9.1499999999997996</v>
      </c>
      <c r="N186" s="32">
        <v>0</v>
      </c>
      <c r="O186" s="75">
        <v>1</v>
      </c>
    </row>
    <row r="187" spans="1:15" x14ac:dyDescent="0.2">
      <c r="A187" s="38">
        <v>10.6999999999999</v>
      </c>
      <c r="C187" s="74">
        <v>9.1999999999998003</v>
      </c>
      <c r="D187" s="32">
        <v>1</v>
      </c>
      <c r="E187" s="33">
        <v>0.56666666666666665</v>
      </c>
      <c r="F187" s="39">
        <v>8.5999999999998007</v>
      </c>
      <c r="G187" s="32">
        <v>0</v>
      </c>
      <c r="H187" s="75">
        <v>1</v>
      </c>
      <c r="J187" s="74">
        <v>9.1999999999998003</v>
      </c>
      <c r="K187" s="32">
        <v>0</v>
      </c>
      <c r="L187" s="33">
        <v>1</v>
      </c>
      <c r="M187" s="39">
        <v>9.1999999999998003</v>
      </c>
      <c r="N187" s="32">
        <v>0</v>
      </c>
      <c r="O187" s="75">
        <v>1</v>
      </c>
    </row>
    <row r="188" spans="1:15" x14ac:dyDescent="0.2">
      <c r="A188" s="38">
        <v>10.649999999999901</v>
      </c>
      <c r="C188" s="74">
        <v>9.2499999999997993</v>
      </c>
      <c r="D188" s="32">
        <v>0</v>
      </c>
      <c r="E188" s="33">
        <v>0.56666666666666665</v>
      </c>
      <c r="F188" s="39">
        <v>8.6499999999997996</v>
      </c>
      <c r="G188" s="32">
        <v>0</v>
      </c>
      <c r="H188" s="75">
        <v>1</v>
      </c>
      <c r="J188" s="74">
        <v>9.2499999999997993</v>
      </c>
      <c r="K188" s="32">
        <v>0</v>
      </c>
      <c r="L188" s="33">
        <v>1</v>
      </c>
      <c r="M188" s="39">
        <v>9.2499999999997993</v>
      </c>
      <c r="N188" s="32">
        <v>0</v>
      </c>
      <c r="O188" s="75">
        <v>1</v>
      </c>
    </row>
    <row r="189" spans="1:15" x14ac:dyDescent="0.2">
      <c r="A189" s="38">
        <v>10.5999999999999</v>
      </c>
      <c r="C189" s="74">
        <v>9.2999999999998</v>
      </c>
      <c r="D189" s="32">
        <v>0</v>
      </c>
      <c r="E189" s="33">
        <v>0.56666666666666665</v>
      </c>
      <c r="F189" s="39">
        <v>8.6999999999998003</v>
      </c>
      <c r="G189" s="32">
        <v>0</v>
      </c>
      <c r="H189" s="75">
        <v>1</v>
      </c>
      <c r="J189" s="74">
        <v>9.2999999999998</v>
      </c>
      <c r="K189" s="32">
        <v>0</v>
      </c>
      <c r="L189" s="33">
        <v>1</v>
      </c>
      <c r="M189" s="39">
        <v>9.2999999999998</v>
      </c>
      <c r="N189" s="32">
        <v>0</v>
      </c>
      <c r="O189" s="75">
        <v>1</v>
      </c>
    </row>
    <row r="190" spans="1:15" x14ac:dyDescent="0.2">
      <c r="A190" s="38">
        <v>10.549999999999899</v>
      </c>
      <c r="C190" s="74">
        <v>9.3499999999998007</v>
      </c>
      <c r="D190" s="32">
        <v>0</v>
      </c>
      <c r="E190" s="33">
        <v>0.56666666666666665</v>
      </c>
      <c r="F190" s="39">
        <v>8.7499999999997993</v>
      </c>
      <c r="G190" s="32">
        <v>0</v>
      </c>
      <c r="H190" s="75">
        <v>1</v>
      </c>
      <c r="J190" s="74">
        <v>9.3499999999998007</v>
      </c>
      <c r="K190" s="32">
        <v>0</v>
      </c>
      <c r="L190" s="33">
        <v>1</v>
      </c>
      <c r="M190" s="39">
        <v>9.3499999999998007</v>
      </c>
      <c r="N190" s="32">
        <v>0</v>
      </c>
      <c r="O190" s="75">
        <v>1</v>
      </c>
    </row>
    <row r="191" spans="1:15" x14ac:dyDescent="0.2">
      <c r="A191" s="38">
        <v>10.499999999999901</v>
      </c>
      <c r="C191" s="74">
        <v>9.3999999999997996</v>
      </c>
      <c r="D191" s="32">
        <v>0</v>
      </c>
      <c r="E191" s="33">
        <v>0.56666666666666665</v>
      </c>
      <c r="F191" s="39">
        <v>8.7999999999998</v>
      </c>
      <c r="G191" s="32">
        <v>0</v>
      </c>
      <c r="H191" s="75">
        <v>1</v>
      </c>
      <c r="J191" s="74">
        <v>9.3999999999997996</v>
      </c>
      <c r="K191" s="32">
        <v>0</v>
      </c>
      <c r="L191" s="33">
        <v>1</v>
      </c>
      <c r="M191" s="39">
        <v>9.3999999999997996</v>
      </c>
      <c r="N191" s="32">
        <v>0</v>
      </c>
      <c r="O191" s="75">
        <v>1</v>
      </c>
    </row>
    <row r="192" spans="1:15" x14ac:dyDescent="0.2">
      <c r="A192" s="38">
        <v>10.4499999999999</v>
      </c>
      <c r="C192" s="74">
        <v>9.4499999999998998</v>
      </c>
      <c r="D192" s="32">
        <v>0</v>
      </c>
      <c r="E192" s="33">
        <v>0.56666666666666665</v>
      </c>
      <c r="F192" s="39">
        <v>8.8499999999998007</v>
      </c>
      <c r="G192" s="32">
        <v>0</v>
      </c>
      <c r="H192" s="75">
        <v>1</v>
      </c>
      <c r="J192" s="74">
        <v>9.4499999999998998</v>
      </c>
      <c r="K192" s="32">
        <v>0</v>
      </c>
      <c r="L192" s="33">
        <v>1</v>
      </c>
      <c r="M192" s="39">
        <v>9.4499999999998998</v>
      </c>
      <c r="N192" s="32">
        <v>0</v>
      </c>
      <c r="O192" s="75">
        <v>1</v>
      </c>
    </row>
    <row r="193" spans="1:15" x14ac:dyDescent="0.2">
      <c r="A193" s="38">
        <v>10.399999999999901</v>
      </c>
      <c r="C193" s="74">
        <v>9.4999999999999005</v>
      </c>
      <c r="D193" s="32">
        <v>0</v>
      </c>
      <c r="E193" s="33">
        <v>0.56666666666666665</v>
      </c>
      <c r="F193" s="39">
        <v>8.8999999999997996</v>
      </c>
      <c r="G193" s="32">
        <v>0</v>
      </c>
      <c r="H193" s="75">
        <v>1</v>
      </c>
      <c r="J193" s="74">
        <v>9.4999999999999005</v>
      </c>
      <c r="K193" s="32">
        <v>0</v>
      </c>
      <c r="L193" s="33">
        <v>1</v>
      </c>
      <c r="M193" s="39">
        <v>9.4999999999999005</v>
      </c>
      <c r="N193" s="32">
        <v>0</v>
      </c>
      <c r="O193" s="75">
        <v>1</v>
      </c>
    </row>
    <row r="194" spans="1:15" x14ac:dyDescent="0.2">
      <c r="A194" s="38">
        <v>10.3499999999999</v>
      </c>
      <c r="C194" s="74">
        <v>9.5499999999998995</v>
      </c>
      <c r="D194" s="32">
        <v>0</v>
      </c>
      <c r="E194" s="33">
        <v>0.56666666666666665</v>
      </c>
      <c r="F194" s="39">
        <v>8.9499999999998003</v>
      </c>
      <c r="G194" s="32">
        <v>0</v>
      </c>
      <c r="H194" s="75">
        <v>1</v>
      </c>
      <c r="J194" s="74">
        <v>9.5499999999998995</v>
      </c>
      <c r="K194" s="32">
        <v>0</v>
      </c>
      <c r="L194" s="33">
        <v>1</v>
      </c>
      <c r="M194" s="39">
        <v>9.5499999999998995</v>
      </c>
      <c r="N194" s="32">
        <v>0</v>
      </c>
      <c r="O194" s="75">
        <v>1</v>
      </c>
    </row>
    <row r="195" spans="1:15" x14ac:dyDescent="0.2">
      <c r="A195" s="38">
        <v>10.299999999999899</v>
      </c>
      <c r="C195" s="74">
        <v>9.5999999999999002</v>
      </c>
      <c r="D195" s="32">
        <v>0</v>
      </c>
      <c r="E195" s="33">
        <v>0.56666666666666665</v>
      </c>
      <c r="F195" s="39">
        <v>8.9999999999997993</v>
      </c>
      <c r="G195" s="32">
        <v>0</v>
      </c>
      <c r="H195" s="75">
        <v>1</v>
      </c>
      <c r="J195" s="74">
        <v>9.5999999999999002</v>
      </c>
      <c r="K195" s="32">
        <v>0</v>
      </c>
      <c r="L195" s="33">
        <v>1</v>
      </c>
      <c r="M195" s="39">
        <v>9.5999999999999002</v>
      </c>
      <c r="N195" s="32">
        <v>0</v>
      </c>
      <c r="O195" s="75">
        <v>1</v>
      </c>
    </row>
    <row r="196" spans="1:15" x14ac:dyDescent="0.2">
      <c r="A196" s="38">
        <v>10.249999999999901</v>
      </c>
      <c r="C196" s="74">
        <v>9.6499999999999009</v>
      </c>
      <c r="D196" s="32">
        <v>2</v>
      </c>
      <c r="E196" s="33">
        <v>0.6333333333333333</v>
      </c>
      <c r="F196" s="39">
        <v>9.1499999999997996</v>
      </c>
      <c r="G196" s="32">
        <v>0</v>
      </c>
      <c r="H196" s="75">
        <v>1</v>
      </c>
      <c r="J196" s="74">
        <v>9.6499999999999009</v>
      </c>
      <c r="K196" s="32">
        <v>0</v>
      </c>
      <c r="L196" s="33">
        <v>1</v>
      </c>
      <c r="M196" s="39">
        <v>9.6499999999999009</v>
      </c>
      <c r="N196" s="32">
        <v>0</v>
      </c>
      <c r="O196" s="75">
        <v>1</v>
      </c>
    </row>
    <row r="197" spans="1:15" x14ac:dyDescent="0.2">
      <c r="A197" s="38">
        <v>10.1999999999999</v>
      </c>
      <c r="C197" s="74">
        <v>9.6999999999998998</v>
      </c>
      <c r="D197" s="32">
        <v>0</v>
      </c>
      <c r="E197" s="33">
        <v>0.6333333333333333</v>
      </c>
      <c r="F197" s="39">
        <v>9.2499999999997993</v>
      </c>
      <c r="G197" s="32">
        <v>0</v>
      </c>
      <c r="H197" s="75">
        <v>1</v>
      </c>
      <c r="J197" s="74">
        <v>9.6999999999998998</v>
      </c>
      <c r="K197" s="32">
        <v>0</v>
      </c>
      <c r="L197" s="33">
        <v>1</v>
      </c>
      <c r="M197" s="39">
        <v>9.6999999999998998</v>
      </c>
      <c r="N197" s="32">
        <v>0</v>
      </c>
      <c r="O197" s="75">
        <v>1</v>
      </c>
    </row>
    <row r="198" spans="1:15" x14ac:dyDescent="0.2">
      <c r="A198" s="38">
        <v>10.149999999999901</v>
      </c>
      <c r="C198" s="74">
        <v>9.7499999999999005</v>
      </c>
      <c r="D198" s="32">
        <v>2</v>
      </c>
      <c r="E198" s="33">
        <v>0.7</v>
      </c>
      <c r="F198" s="39">
        <v>9.2999999999998</v>
      </c>
      <c r="G198" s="32">
        <v>0</v>
      </c>
      <c r="H198" s="75">
        <v>1</v>
      </c>
      <c r="J198" s="74">
        <v>9.7499999999999005</v>
      </c>
      <c r="K198" s="32">
        <v>0</v>
      </c>
      <c r="L198" s="33">
        <v>1</v>
      </c>
      <c r="M198" s="39">
        <v>9.7499999999999005</v>
      </c>
      <c r="N198" s="32">
        <v>0</v>
      </c>
      <c r="O198" s="75">
        <v>1</v>
      </c>
    </row>
    <row r="199" spans="1:15" x14ac:dyDescent="0.2">
      <c r="A199" s="38">
        <v>10.0999999999999</v>
      </c>
      <c r="C199" s="74">
        <v>9.7999999999998995</v>
      </c>
      <c r="D199" s="32">
        <v>0</v>
      </c>
      <c r="E199" s="33">
        <v>0.7</v>
      </c>
      <c r="F199" s="39">
        <v>9.3499999999998007</v>
      </c>
      <c r="G199" s="32">
        <v>0</v>
      </c>
      <c r="H199" s="75">
        <v>1</v>
      </c>
      <c r="J199" s="74">
        <v>9.7999999999998995</v>
      </c>
      <c r="K199" s="32">
        <v>0</v>
      </c>
      <c r="L199" s="33">
        <v>1</v>
      </c>
      <c r="M199" s="39">
        <v>9.7999999999998995</v>
      </c>
      <c r="N199" s="32">
        <v>0</v>
      </c>
      <c r="O199" s="75">
        <v>1</v>
      </c>
    </row>
    <row r="200" spans="1:15" x14ac:dyDescent="0.2">
      <c r="A200" s="38">
        <v>10.049999999999899</v>
      </c>
      <c r="C200" s="74">
        <v>9.8499999999999002</v>
      </c>
      <c r="D200" s="32">
        <v>0</v>
      </c>
      <c r="E200" s="33">
        <v>0.7</v>
      </c>
      <c r="F200" s="39">
        <v>9.3999999999997996</v>
      </c>
      <c r="G200" s="32">
        <v>0</v>
      </c>
      <c r="H200" s="75">
        <v>1</v>
      </c>
      <c r="J200" s="74">
        <v>9.8499999999999002</v>
      </c>
      <c r="K200" s="32">
        <v>0</v>
      </c>
      <c r="L200" s="33">
        <v>1</v>
      </c>
      <c r="M200" s="39">
        <v>9.8499999999999002</v>
      </c>
      <c r="N200" s="32">
        <v>0</v>
      </c>
      <c r="O200" s="75">
        <v>1</v>
      </c>
    </row>
    <row r="201" spans="1:15" x14ac:dyDescent="0.2">
      <c r="A201" s="38">
        <v>9.9999999999999005</v>
      </c>
      <c r="C201" s="74">
        <v>9.8999999999999009</v>
      </c>
      <c r="D201" s="32">
        <v>0</v>
      </c>
      <c r="E201" s="33">
        <v>0.7</v>
      </c>
      <c r="F201" s="39">
        <v>9.4499999999998998</v>
      </c>
      <c r="G201" s="32">
        <v>0</v>
      </c>
      <c r="H201" s="75">
        <v>1</v>
      </c>
      <c r="J201" s="74">
        <v>9.8999999999999009</v>
      </c>
      <c r="K201" s="32">
        <v>0</v>
      </c>
      <c r="L201" s="33">
        <v>1</v>
      </c>
      <c r="M201" s="39">
        <v>9.8999999999999009</v>
      </c>
      <c r="N201" s="32">
        <v>0</v>
      </c>
      <c r="O201" s="75">
        <v>1</v>
      </c>
    </row>
    <row r="202" spans="1:15" x14ac:dyDescent="0.2">
      <c r="A202" s="38">
        <v>9.9499999999998998</v>
      </c>
      <c r="C202" s="74">
        <v>9.9499999999998998</v>
      </c>
      <c r="D202" s="32">
        <v>0</v>
      </c>
      <c r="E202" s="33">
        <v>0.7</v>
      </c>
      <c r="F202" s="39">
        <v>9.4999999999999005</v>
      </c>
      <c r="G202" s="32">
        <v>0</v>
      </c>
      <c r="H202" s="75">
        <v>1</v>
      </c>
      <c r="J202" s="74">
        <v>9.9499999999998998</v>
      </c>
      <c r="K202" s="32">
        <v>0</v>
      </c>
      <c r="L202" s="33">
        <v>1</v>
      </c>
      <c r="M202" s="39">
        <v>9.9499999999998998</v>
      </c>
      <c r="N202" s="32">
        <v>0</v>
      </c>
      <c r="O202" s="75">
        <v>1</v>
      </c>
    </row>
    <row r="203" spans="1:15" x14ac:dyDescent="0.2">
      <c r="A203" s="38">
        <v>9.8999999999999009</v>
      </c>
      <c r="C203" s="74">
        <v>9.9999999999999005</v>
      </c>
      <c r="D203" s="32">
        <v>0</v>
      </c>
      <c r="E203" s="33">
        <v>0.7</v>
      </c>
      <c r="F203" s="39">
        <v>9.5499999999998995</v>
      </c>
      <c r="G203" s="32">
        <v>0</v>
      </c>
      <c r="H203" s="75">
        <v>1</v>
      </c>
      <c r="J203" s="74">
        <v>9.9999999999999005</v>
      </c>
      <c r="K203" s="32">
        <v>0</v>
      </c>
      <c r="L203" s="33">
        <v>1</v>
      </c>
      <c r="M203" s="39">
        <v>9.9999999999999005</v>
      </c>
      <c r="N203" s="32">
        <v>0</v>
      </c>
      <c r="O203" s="75">
        <v>1</v>
      </c>
    </row>
    <row r="204" spans="1:15" x14ac:dyDescent="0.2">
      <c r="A204" s="38">
        <v>9.8499999999999002</v>
      </c>
      <c r="C204" s="74">
        <v>10.049999999999899</v>
      </c>
      <c r="D204" s="32">
        <v>0</v>
      </c>
      <c r="E204" s="33">
        <v>0.7</v>
      </c>
      <c r="F204" s="39">
        <v>9.5999999999999002</v>
      </c>
      <c r="G204" s="32">
        <v>0</v>
      </c>
      <c r="H204" s="75">
        <v>1</v>
      </c>
      <c r="J204" s="74">
        <v>10.049999999999899</v>
      </c>
      <c r="K204" s="32">
        <v>0</v>
      </c>
      <c r="L204" s="33">
        <v>1</v>
      </c>
      <c r="M204" s="39">
        <v>10.049999999999899</v>
      </c>
      <c r="N204" s="32">
        <v>0</v>
      </c>
      <c r="O204" s="75">
        <v>1</v>
      </c>
    </row>
    <row r="205" spans="1:15" x14ac:dyDescent="0.2">
      <c r="A205" s="38">
        <v>9.7999999999998995</v>
      </c>
      <c r="C205" s="74">
        <v>10.0999999999999</v>
      </c>
      <c r="D205" s="32">
        <v>0</v>
      </c>
      <c r="E205" s="33">
        <v>0.7</v>
      </c>
      <c r="F205" s="39">
        <v>9.6999999999998998</v>
      </c>
      <c r="G205" s="32">
        <v>0</v>
      </c>
      <c r="H205" s="75">
        <v>1</v>
      </c>
      <c r="J205" s="74">
        <v>10.0999999999999</v>
      </c>
      <c r="K205" s="32">
        <v>0</v>
      </c>
      <c r="L205" s="33">
        <v>1</v>
      </c>
      <c r="M205" s="39">
        <v>10.0999999999999</v>
      </c>
      <c r="N205" s="32">
        <v>0</v>
      </c>
      <c r="O205" s="75">
        <v>1</v>
      </c>
    </row>
    <row r="206" spans="1:15" x14ac:dyDescent="0.2">
      <c r="A206" s="38">
        <v>9.7499999999999005</v>
      </c>
      <c r="C206" s="74">
        <v>10.149999999999901</v>
      </c>
      <c r="D206" s="32">
        <v>0</v>
      </c>
      <c r="E206" s="33">
        <v>0.7</v>
      </c>
      <c r="F206" s="39">
        <v>9.7999999999998995</v>
      </c>
      <c r="G206" s="32">
        <v>0</v>
      </c>
      <c r="H206" s="75">
        <v>1</v>
      </c>
      <c r="J206" s="74">
        <v>10.149999999999901</v>
      </c>
      <c r="K206" s="32">
        <v>0</v>
      </c>
      <c r="L206" s="33">
        <v>1</v>
      </c>
      <c r="M206" s="39">
        <v>10.149999999999901</v>
      </c>
      <c r="N206" s="32">
        <v>0</v>
      </c>
      <c r="O206" s="75">
        <v>1</v>
      </c>
    </row>
    <row r="207" spans="1:15" x14ac:dyDescent="0.2">
      <c r="A207" s="38">
        <v>9.6999999999998998</v>
      </c>
      <c r="C207" s="74">
        <v>10.1999999999999</v>
      </c>
      <c r="D207" s="32">
        <v>0</v>
      </c>
      <c r="E207" s="33">
        <v>0.7</v>
      </c>
      <c r="F207" s="39">
        <v>9.8499999999999002</v>
      </c>
      <c r="G207" s="32">
        <v>0</v>
      </c>
      <c r="H207" s="75">
        <v>1</v>
      </c>
      <c r="J207" s="74">
        <v>10.1999999999999</v>
      </c>
      <c r="K207" s="32">
        <v>0</v>
      </c>
      <c r="L207" s="33">
        <v>1</v>
      </c>
      <c r="M207" s="39">
        <v>10.1999999999999</v>
      </c>
      <c r="N207" s="32">
        <v>0</v>
      </c>
      <c r="O207" s="75">
        <v>1</v>
      </c>
    </row>
    <row r="208" spans="1:15" x14ac:dyDescent="0.2">
      <c r="A208" s="38">
        <v>9.6499999999999009</v>
      </c>
      <c r="C208" s="74">
        <v>10.249999999999901</v>
      </c>
      <c r="D208" s="32">
        <v>0</v>
      </c>
      <c r="E208" s="33">
        <v>0.7</v>
      </c>
      <c r="F208" s="39">
        <v>9.8999999999999009</v>
      </c>
      <c r="G208" s="32">
        <v>0</v>
      </c>
      <c r="H208" s="75">
        <v>1</v>
      </c>
      <c r="J208" s="74">
        <v>10.249999999999901</v>
      </c>
      <c r="K208" s="32">
        <v>0</v>
      </c>
      <c r="L208" s="33">
        <v>1</v>
      </c>
      <c r="M208" s="39">
        <v>10.249999999999901</v>
      </c>
      <c r="N208" s="32">
        <v>0</v>
      </c>
      <c r="O208" s="75">
        <v>1</v>
      </c>
    </row>
    <row r="209" spans="1:15" x14ac:dyDescent="0.2">
      <c r="A209" s="38">
        <v>9.5999999999999002</v>
      </c>
      <c r="C209" s="74">
        <v>10.299999999999899</v>
      </c>
      <c r="D209" s="32">
        <v>0</v>
      </c>
      <c r="E209" s="33">
        <v>0.7</v>
      </c>
      <c r="F209" s="39">
        <v>9.9499999999998998</v>
      </c>
      <c r="G209" s="32">
        <v>0</v>
      </c>
      <c r="H209" s="75">
        <v>1</v>
      </c>
      <c r="J209" s="74">
        <v>10.299999999999899</v>
      </c>
      <c r="K209" s="32">
        <v>0</v>
      </c>
      <c r="L209" s="33">
        <v>1</v>
      </c>
      <c r="M209" s="39">
        <v>10.299999999999899</v>
      </c>
      <c r="N209" s="32">
        <v>0</v>
      </c>
      <c r="O209" s="75">
        <v>1</v>
      </c>
    </row>
    <row r="210" spans="1:15" x14ac:dyDescent="0.2">
      <c r="A210" s="38">
        <v>9.5499999999998995</v>
      </c>
      <c r="C210" s="74">
        <v>10.3499999999999</v>
      </c>
      <c r="D210" s="32">
        <v>0</v>
      </c>
      <c r="E210" s="33">
        <v>0.7</v>
      </c>
      <c r="F210" s="39">
        <v>9.9999999999999005</v>
      </c>
      <c r="G210" s="32">
        <v>0</v>
      </c>
      <c r="H210" s="75">
        <v>1</v>
      </c>
      <c r="J210" s="74">
        <v>10.3499999999999</v>
      </c>
      <c r="K210" s="32">
        <v>0</v>
      </c>
      <c r="L210" s="33">
        <v>1</v>
      </c>
      <c r="M210" s="39">
        <v>10.3499999999999</v>
      </c>
      <c r="N210" s="32">
        <v>0</v>
      </c>
      <c r="O210" s="75">
        <v>1</v>
      </c>
    </row>
    <row r="211" spans="1:15" x14ac:dyDescent="0.2">
      <c r="A211" s="38">
        <v>9.4999999999999005</v>
      </c>
      <c r="C211" s="74">
        <v>10.399999999999901</v>
      </c>
      <c r="D211" s="32">
        <v>0</v>
      </c>
      <c r="E211" s="33">
        <v>0.7</v>
      </c>
      <c r="F211" s="39">
        <v>10.049999999999899</v>
      </c>
      <c r="G211" s="32">
        <v>0</v>
      </c>
      <c r="H211" s="75">
        <v>1</v>
      </c>
      <c r="J211" s="74">
        <v>10.399999999999901</v>
      </c>
      <c r="K211" s="32">
        <v>0</v>
      </c>
      <c r="L211" s="33">
        <v>1</v>
      </c>
      <c r="M211" s="39">
        <v>10.399999999999901</v>
      </c>
      <c r="N211" s="32">
        <v>0</v>
      </c>
      <c r="O211" s="75">
        <v>1</v>
      </c>
    </row>
    <row r="212" spans="1:15" x14ac:dyDescent="0.2">
      <c r="A212" s="38">
        <v>9.4499999999998998</v>
      </c>
      <c r="C212" s="74">
        <v>10.4499999999999</v>
      </c>
      <c r="D212" s="32">
        <v>0</v>
      </c>
      <c r="E212" s="33">
        <v>0.7</v>
      </c>
      <c r="F212" s="39">
        <v>10.0999999999999</v>
      </c>
      <c r="G212" s="32">
        <v>0</v>
      </c>
      <c r="H212" s="75">
        <v>1</v>
      </c>
      <c r="J212" s="74">
        <v>10.4499999999999</v>
      </c>
      <c r="K212" s="32">
        <v>0</v>
      </c>
      <c r="L212" s="33">
        <v>1</v>
      </c>
      <c r="M212" s="39">
        <v>10.4499999999999</v>
      </c>
      <c r="N212" s="32">
        <v>0</v>
      </c>
      <c r="O212" s="75">
        <v>1</v>
      </c>
    </row>
    <row r="213" spans="1:15" x14ac:dyDescent="0.2">
      <c r="A213" s="38">
        <v>9.3999999999997996</v>
      </c>
      <c r="C213" s="74">
        <v>10.499999999999901</v>
      </c>
      <c r="D213" s="32">
        <v>0</v>
      </c>
      <c r="E213" s="33">
        <v>0.7</v>
      </c>
      <c r="F213" s="39">
        <v>10.149999999999901</v>
      </c>
      <c r="G213" s="32">
        <v>0</v>
      </c>
      <c r="H213" s="75">
        <v>1</v>
      </c>
      <c r="J213" s="74">
        <v>10.499999999999901</v>
      </c>
      <c r="K213" s="32">
        <v>0</v>
      </c>
      <c r="L213" s="33">
        <v>1</v>
      </c>
      <c r="M213" s="39">
        <v>10.499999999999901</v>
      </c>
      <c r="N213" s="32">
        <v>0</v>
      </c>
      <c r="O213" s="75">
        <v>1</v>
      </c>
    </row>
    <row r="214" spans="1:15" x14ac:dyDescent="0.2">
      <c r="A214" s="38">
        <v>9.3499999999998007</v>
      </c>
      <c r="C214" s="74">
        <v>10.549999999999899</v>
      </c>
      <c r="D214" s="32">
        <v>0</v>
      </c>
      <c r="E214" s="33">
        <v>0.7</v>
      </c>
      <c r="F214" s="39">
        <v>10.1999999999999</v>
      </c>
      <c r="G214" s="32">
        <v>0</v>
      </c>
      <c r="H214" s="75">
        <v>1</v>
      </c>
      <c r="J214" s="74">
        <v>10.549999999999899</v>
      </c>
      <c r="K214" s="32">
        <v>0</v>
      </c>
      <c r="L214" s="33">
        <v>1</v>
      </c>
      <c r="M214" s="39">
        <v>10.549999999999899</v>
      </c>
      <c r="N214" s="32">
        <v>0</v>
      </c>
      <c r="O214" s="75">
        <v>1</v>
      </c>
    </row>
    <row r="215" spans="1:15" x14ac:dyDescent="0.2">
      <c r="A215" s="38">
        <v>9.2999999999998</v>
      </c>
      <c r="C215" s="74">
        <v>10.5999999999999</v>
      </c>
      <c r="D215" s="32">
        <v>0</v>
      </c>
      <c r="E215" s="33">
        <v>0.7</v>
      </c>
      <c r="F215" s="39">
        <v>10.249999999999901</v>
      </c>
      <c r="G215" s="32">
        <v>0</v>
      </c>
      <c r="H215" s="75">
        <v>1</v>
      </c>
      <c r="J215" s="74">
        <v>10.5999999999999</v>
      </c>
      <c r="K215" s="32">
        <v>0</v>
      </c>
      <c r="L215" s="33">
        <v>1</v>
      </c>
      <c r="M215" s="39">
        <v>10.5999999999999</v>
      </c>
      <c r="N215" s="32">
        <v>0</v>
      </c>
      <c r="O215" s="75">
        <v>1</v>
      </c>
    </row>
    <row r="216" spans="1:15" x14ac:dyDescent="0.2">
      <c r="A216" s="38">
        <v>9.2499999999997993</v>
      </c>
      <c r="C216" s="74">
        <v>10.649999999999901</v>
      </c>
      <c r="D216" s="32">
        <v>0</v>
      </c>
      <c r="E216" s="33">
        <v>0.7</v>
      </c>
      <c r="F216" s="39">
        <v>10.299999999999899</v>
      </c>
      <c r="G216" s="32">
        <v>0</v>
      </c>
      <c r="H216" s="75">
        <v>1</v>
      </c>
      <c r="J216" s="74">
        <v>10.649999999999901</v>
      </c>
      <c r="K216" s="32">
        <v>0</v>
      </c>
      <c r="L216" s="33">
        <v>1</v>
      </c>
      <c r="M216" s="39">
        <v>10.649999999999901</v>
      </c>
      <c r="N216" s="32">
        <v>0</v>
      </c>
      <c r="O216" s="75">
        <v>1</v>
      </c>
    </row>
    <row r="217" spans="1:15" x14ac:dyDescent="0.2">
      <c r="A217" s="38">
        <v>9.1999999999998003</v>
      </c>
      <c r="C217" s="74">
        <v>10.6999999999999</v>
      </c>
      <c r="D217" s="32">
        <v>0</v>
      </c>
      <c r="E217" s="33">
        <v>0.7</v>
      </c>
      <c r="F217" s="39">
        <v>10.3499999999999</v>
      </c>
      <c r="G217" s="32">
        <v>0</v>
      </c>
      <c r="H217" s="75">
        <v>1</v>
      </c>
      <c r="J217" s="74">
        <v>10.6999999999999</v>
      </c>
      <c r="K217" s="32">
        <v>0</v>
      </c>
      <c r="L217" s="33">
        <v>1</v>
      </c>
      <c r="M217" s="39">
        <v>10.6999999999999</v>
      </c>
      <c r="N217" s="32">
        <v>0</v>
      </c>
      <c r="O217" s="75">
        <v>1</v>
      </c>
    </row>
    <row r="218" spans="1:15" x14ac:dyDescent="0.2">
      <c r="A218" s="38">
        <v>9.1499999999997996</v>
      </c>
      <c r="C218" s="74">
        <v>10.749999999999901</v>
      </c>
      <c r="D218" s="32">
        <v>0</v>
      </c>
      <c r="E218" s="33">
        <v>0.7</v>
      </c>
      <c r="F218" s="39">
        <v>10.399999999999901</v>
      </c>
      <c r="G218" s="32">
        <v>0</v>
      </c>
      <c r="H218" s="75">
        <v>1</v>
      </c>
      <c r="J218" s="74">
        <v>10.749999999999901</v>
      </c>
      <c r="K218" s="32">
        <v>0</v>
      </c>
      <c r="L218" s="33">
        <v>1</v>
      </c>
      <c r="M218" s="39">
        <v>10.749999999999901</v>
      </c>
      <c r="N218" s="32">
        <v>0</v>
      </c>
      <c r="O218" s="75">
        <v>1</v>
      </c>
    </row>
    <row r="219" spans="1:15" x14ac:dyDescent="0.2">
      <c r="A219" s="38">
        <v>9.0999999999998007</v>
      </c>
      <c r="C219" s="74">
        <v>10.799999999999899</v>
      </c>
      <c r="D219" s="32">
        <v>1</v>
      </c>
      <c r="E219" s="33">
        <v>0.73333333333333328</v>
      </c>
      <c r="F219" s="39">
        <v>10.4499999999999</v>
      </c>
      <c r="G219" s="32">
        <v>0</v>
      </c>
      <c r="H219" s="75">
        <v>1</v>
      </c>
      <c r="J219" s="74">
        <v>10.799999999999899</v>
      </c>
      <c r="K219" s="32">
        <v>0</v>
      </c>
      <c r="L219" s="33">
        <v>1</v>
      </c>
      <c r="M219" s="39">
        <v>10.799999999999899</v>
      </c>
      <c r="N219" s="32">
        <v>0</v>
      </c>
      <c r="O219" s="75">
        <v>1</v>
      </c>
    </row>
    <row r="220" spans="1:15" x14ac:dyDescent="0.2">
      <c r="A220" s="38">
        <v>9.0499999999998</v>
      </c>
      <c r="C220" s="74">
        <v>10.8499999999999</v>
      </c>
      <c r="D220" s="32">
        <v>0</v>
      </c>
      <c r="E220" s="33">
        <v>0.73333333333333328</v>
      </c>
      <c r="F220" s="39">
        <v>10.499999999999901</v>
      </c>
      <c r="G220" s="32">
        <v>0</v>
      </c>
      <c r="H220" s="75">
        <v>1</v>
      </c>
      <c r="J220" s="74">
        <v>10.8499999999999</v>
      </c>
      <c r="K220" s="32">
        <v>0</v>
      </c>
      <c r="L220" s="33">
        <v>1</v>
      </c>
      <c r="M220" s="39">
        <v>10.8499999999999</v>
      </c>
      <c r="N220" s="32">
        <v>0</v>
      </c>
      <c r="O220" s="75">
        <v>1</v>
      </c>
    </row>
    <row r="221" spans="1:15" x14ac:dyDescent="0.2">
      <c r="A221" s="38">
        <v>8.9999999999997993</v>
      </c>
      <c r="C221" s="74">
        <v>10.899999999999901</v>
      </c>
      <c r="D221" s="32">
        <v>0</v>
      </c>
      <c r="E221" s="33">
        <v>0.73333333333333328</v>
      </c>
      <c r="F221" s="39">
        <v>10.549999999999899</v>
      </c>
      <c r="G221" s="32">
        <v>0</v>
      </c>
      <c r="H221" s="75">
        <v>1</v>
      </c>
      <c r="J221" s="74">
        <v>10.899999999999901</v>
      </c>
      <c r="K221" s="32">
        <v>0</v>
      </c>
      <c r="L221" s="33">
        <v>1</v>
      </c>
      <c r="M221" s="39">
        <v>10.899999999999901</v>
      </c>
      <c r="N221" s="32">
        <v>0</v>
      </c>
      <c r="O221" s="75">
        <v>1</v>
      </c>
    </row>
    <row r="222" spans="1:15" x14ac:dyDescent="0.2">
      <c r="A222" s="38">
        <v>8.9499999999998003</v>
      </c>
      <c r="C222" s="74">
        <v>10.9499999999999</v>
      </c>
      <c r="D222" s="32">
        <v>0</v>
      </c>
      <c r="E222" s="33">
        <v>0.73333333333333328</v>
      </c>
      <c r="F222" s="39">
        <v>10.5999999999999</v>
      </c>
      <c r="G222" s="32">
        <v>0</v>
      </c>
      <c r="H222" s="75">
        <v>1</v>
      </c>
      <c r="J222" s="74">
        <v>10.9499999999999</v>
      </c>
      <c r="K222" s="32">
        <v>0</v>
      </c>
      <c r="L222" s="33">
        <v>1</v>
      </c>
      <c r="M222" s="39">
        <v>10.9499999999999</v>
      </c>
      <c r="N222" s="32">
        <v>0</v>
      </c>
      <c r="O222" s="75">
        <v>1</v>
      </c>
    </row>
    <row r="223" spans="1:15" x14ac:dyDescent="0.2">
      <c r="A223" s="38">
        <v>8.8999999999997996</v>
      </c>
      <c r="C223" s="74">
        <v>10.999999999999901</v>
      </c>
      <c r="D223" s="32">
        <v>0</v>
      </c>
      <c r="E223" s="33">
        <v>0.73333333333333328</v>
      </c>
      <c r="F223" s="39">
        <v>10.649999999999901</v>
      </c>
      <c r="G223" s="32">
        <v>0</v>
      </c>
      <c r="H223" s="75">
        <v>1</v>
      </c>
      <c r="J223" s="74">
        <v>10.999999999999901</v>
      </c>
      <c r="K223" s="32">
        <v>0</v>
      </c>
      <c r="L223" s="33">
        <v>1</v>
      </c>
      <c r="M223" s="39">
        <v>10.999999999999901</v>
      </c>
      <c r="N223" s="32">
        <v>0</v>
      </c>
      <c r="O223" s="75">
        <v>1</v>
      </c>
    </row>
    <row r="224" spans="1:15" x14ac:dyDescent="0.2">
      <c r="A224" s="38">
        <v>8.8499999999998007</v>
      </c>
      <c r="C224" s="74">
        <v>11.049999999999899</v>
      </c>
      <c r="D224" s="32">
        <v>0</v>
      </c>
      <c r="E224" s="33">
        <v>0.73333333333333328</v>
      </c>
      <c r="F224" s="39">
        <v>10.6999999999999</v>
      </c>
      <c r="G224" s="32">
        <v>0</v>
      </c>
      <c r="H224" s="75">
        <v>1</v>
      </c>
      <c r="J224" s="74">
        <v>11.049999999999899</v>
      </c>
      <c r="K224" s="32">
        <v>0</v>
      </c>
      <c r="L224" s="33">
        <v>1</v>
      </c>
      <c r="M224" s="39">
        <v>11.049999999999899</v>
      </c>
      <c r="N224" s="32">
        <v>0</v>
      </c>
      <c r="O224" s="75">
        <v>1</v>
      </c>
    </row>
    <row r="225" spans="1:15" x14ac:dyDescent="0.2">
      <c r="A225" s="38">
        <v>8.7999999999998</v>
      </c>
      <c r="C225" s="74">
        <v>11.0999999999999</v>
      </c>
      <c r="D225" s="32">
        <v>2</v>
      </c>
      <c r="E225" s="33">
        <v>0.8</v>
      </c>
      <c r="F225" s="39">
        <v>10.749999999999901</v>
      </c>
      <c r="G225" s="32">
        <v>0</v>
      </c>
      <c r="H225" s="75">
        <v>1</v>
      </c>
      <c r="J225" s="74">
        <v>11.0999999999999</v>
      </c>
      <c r="K225" s="32">
        <v>0</v>
      </c>
      <c r="L225" s="33">
        <v>1</v>
      </c>
      <c r="M225" s="39">
        <v>11.0999999999999</v>
      </c>
      <c r="N225" s="32">
        <v>0</v>
      </c>
      <c r="O225" s="75">
        <v>1</v>
      </c>
    </row>
    <row r="226" spans="1:15" x14ac:dyDescent="0.2">
      <c r="A226" s="38">
        <v>8.7499999999997993</v>
      </c>
      <c r="C226" s="74">
        <v>11.149999999999901</v>
      </c>
      <c r="D226" s="32">
        <v>0</v>
      </c>
      <c r="E226" s="33">
        <v>0.8</v>
      </c>
      <c r="F226" s="39">
        <v>10.8499999999999</v>
      </c>
      <c r="G226" s="32">
        <v>0</v>
      </c>
      <c r="H226" s="75">
        <v>1</v>
      </c>
      <c r="J226" s="74">
        <v>11.149999999999901</v>
      </c>
      <c r="K226" s="32">
        <v>0</v>
      </c>
      <c r="L226" s="33">
        <v>1</v>
      </c>
      <c r="M226" s="39">
        <v>11.149999999999901</v>
      </c>
      <c r="N226" s="32">
        <v>0</v>
      </c>
      <c r="O226" s="75">
        <v>1</v>
      </c>
    </row>
    <row r="227" spans="1:15" x14ac:dyDescent="0.2">
      <c r="A227" s="38">
        <v>8.6999999999998003</v>
      </c>
      <c r="C227" s="74">
        <v>11.1999999999999</v>
      </c>
      <c r="D227" s="32">
        <v>0</v>
      </c>
      <c r="E227" s="33">
        <v>0.8</v>
      </c>
      <c r="F227" s="39">
        <v>10.899999999999901</v>
      </c>
      <c r="G227" s="32">
        <v>0</v>
      </c>
      <c r="H227" s="75">
        <v>1</v>
      </c>
      <c r="J227" s="74">
        <v>11.1999999999999</v>
      </c>
      <c r="K227" s="32">
        <v>0</v>
      </c>
      <c r="L227" s="33">
        <v>1</v>
      </c>
      <c r="M227" s="39">
        <v>11.1999999999999</v>
      </c>
      <c r="N227" s="32">
        <v>0</v>
      </c>
      <c r="O227" s="75">
        <v>1</v>
      </c>
    </row>
    <row r="228" spans="1:15" x14ac:dyDescent="0.2">
      <c r="A228" s="38">
        <v>8.6499999999997996</v>
      </c>
      <c r="C228" s="74">
        <v>11.249999999999901</v>
      </c>
      <c r="D228" s="32">
        <v>0</v>
      </c>
      <c r="E228" s="33">
        <v>0.8</v>
      </c>
      <c r="F228" s="39">
        <v>10.9499999999999</v>
      </c>
      <c r="G228" s="32">
        <v>0</v>
      </c>
      <c r="H228" s="75">
        <v>1</v>
      </c>
      <c r="J228" s="74">
        <v>11.249999999999901</v>
      </c>
      <c r="K228" s="32">
        <v>0</v>
      </c>
      <c r="L228" s="33">
        <v>1</v>
      </c>
      <c r="M228" s="39">
        <v>11.249999999999901</v>
      </c>
      <c r="N228" s="32">
        <v>0</v>
      </c>
      <c r="O228" s="75">
        <v>1</v>
      </c>
    </row>
    <row r="229" spans="1:15" x14ac:dyDescent="0.2">
      <c r="A229" s="38">
        <v>8.5999999999998007</v>
      </c>
      <c r="C229" s="74">
        <v>11.299999999999899</v>
      </c>
      <c r="D229" s="32">
        <v>0</v>
      </c>
      <c r="E229" s="33">
        <v>0.8</v>
      </c>
      <c r="F229" s="39">
        <v>10.999999999999901</v>
      </c>
      <c r="G229" s="32">
        <v>0</v>
      </c>
      <c r="H229" s="75">
        <v>1</v>
      </c>
      <c r="J229" s="74">
        <v>11.299999999999899</v>
      </c>
      <c r="K229" s="32">
        <v>0</v>
      </c>
      <c r="L229" s="33">
        <v>1</v>
      </c>
      <c r="M229" s="39">
        <v>11.299999999999899</v>
      </c>
      <c r="N229" s="32">
        <v>0</v>
      </c>
      <c r="O229" s="75">
        <v>1</v>
      </c>
    </row>
    <row r="230" spans="1:15" x14ac:dyDescent="0.2">
      <c r="A230" s="38">
        <v>8.5499999999998</v>
      </c>
      <c r="C230" s="74">
        <v>11.3499999999999</v>
      </c>
      <c r="D230" s="32">
        <v>0</v>
      </c>
      <c r="E230" s="33">
        <v>0.8</v>
      </c>
      <c r="F230" s="39">
        <v>11.049999999999899</v>
      </c>
      <c r="G230" s="32">
        <v>0</v>
      </c>
      <c r="H230" s="75">
        <v>1</v>
      </c>
      <c r="J230" s="74">
        <v>11.3499999999999</v>
      </c>
      <c r="K230" s="32">
        <v>0</v>
      </c>
      <c r="L230" s="33">
        <v>1</v>
      </c>
      <c r="M230" s="39">
        <v>11.3499999999999</v>
      </c>
      <c r="N230" s="32">
        <v>0</v>
      </c>
      <c r="O230" s="75">
        <v>1</v>
      </c>
    </row>
    <row r="231" spans="1:15" x14ac:dyDescent="0.2">
      <c r="A231" s="38">
        <v>8.4999999999997993</v>
      </c>
      <c r="C231" s="74">
        <v>11.399999999999901</v>
      </c>
      <c r="D231" s="32">
        <v>0</v>
      </c>
      <c r="E231" s="33">
        <v>0.8</v>
      </c>
      <c r="F231" s="39">
        <v>11.149999999999901</v>
      </c>
      <c r="G231" s="32">
        <v>0</v>
      </c>
      <c r="H231" s="75">
        <v>1</v>
      </c>
      <c r="J231" s="74">
        <v>11.399999999999901</v>
      </c>
      <c r="K231" s="32">
        <v>0</v>
      </c>
      <c r="L231" s="33">
        <v>1</v>
      </c>
      <c r="M231" s="39">
        <v>11.399999999999901</v>
      </c>
      <c r="N231" s="32">
        <v>0</v>
      </c>
      <c r="O231" s="75">
        <v>1</v>
      </c>
    </row>
    <row r="232" spans="1:15" x14ac:dyDescent="0.2">
      <c r="A232" s="38">
        <v>8.4499999999998003</v>
      </c>
      <c r="C232" s="74">
        <v>11.4499999999999</v>
      </c>
      <c r="D232" s="32">
        <v>0</v>
      </c>
      <c r="E232" s="33">
        <v>0.8</v>
      </c>
      <c r="F232" s="39">
        <v>11.1999999999999</v>
      </c>
      <c r="G232" s="32">
        <v>0</v>
      </c>
      <c r="H232" s="75">
        <v>1</v>
      </c>
      <c r="J232" s="74">
        <v>11.4499999999999</v>
      </c>
      <c r="K232" s="32">
        <v>0</v>
      </c>
      <c r="L232" s="33">
        <v>1</v>
      </c>
      <c r="M232" s="39">
        <v>11.4499999999999</v>
      </c>
      <c r="N232" s="32">
        <v>0</v>
      </c>
      <c r="O232" s="75">
        <v>1</v>
      </c>
    </row>
    <row r="233" spans="1:15" x14ac:dyDescent="0.2">
      <c r="A233" s="38">
        <v>8.3999999999997996</v>
      </c>
      <c r="C233" s="74">
        <v>11.499999999999901</v>
      </c>
      <c r="D233" s="32">
        <v>0</v>
      </c>
      <c r="E233" s="33">
        <v>0.8</v>
      </c>
      <c r="F233" s="39">
        <v>11.249999999999901</v>
      </c>
      <c r="G233" s="32">
        <v>0</v>
      </c>
      <c r="H233" s="75">
        <v>1</v>
      </c>
      <c r="J233" s="74">
        <v>11.499999999999901</v>
      </c>
      <c r="K233" s="32">
        <v>0</v>
      </c>
      <c r="L233" s="33">
        <v>1</v>
      </c>
      <c r="M233" s="39">
        <v>11.499999999999901</v>
      </c>
      <c r="N233" s="32">
        <v>0</v>
      </c>
      <c r="O233" s="75">
        <v>1</v>
      </c>
    </row>
    <row r="234" spans="1:15" x14ac:dyDescent="0.2">
      <c r="A234" s="38">
        <v>8.3499999999998007</v>
      </c>
      <c r="C234" s="74">
        <v>11.549999999999899</v>
      </c>
      <c r="D234" s="32">
        <v>0</v>
      </c>
      <c r="E234" s="33">
        <v>0.8</v>
      </c>
      <c r="F234" s="39">
        <v>11.299999999999899</v>
      </c>
      <c r="G234" s="32">
        <v>0</v>
      </c>
      <c r="H234" s="75">
        <v>1</v>
      </c>
      <c r="J234" s="74">
        <v>11.549999999999899</v>
      </c>
      <c r="K234" s="32">
        <v>0</v>
      </c>
      <c r="L234" s="33">
        <v>1</v>
      </c>
      <c r="M234" s="39">
        <v>11.549999999999899</v>
      </c>
      <c r="N234" s="32">
        <v>0</v>
      </c>
      <c r="O234" s="75">
        <v>1</v>
      </c>
    </row>
    <row r="235" spans="1:15" x14ac:dyDescent="0.2">
      <c r="A235" s="38">
        <v>8.2999999999998</v>
      </c>
      <c r="C235" s="74">
        <v>11.5999999999999</v>
      </c>
      <c r="D235" s="32">
        <v>0</v>
      </c>
      <c r="E235" s="33">
        <v>0.8</v>
      </c>
      <c r="F235" s="39">
        <v>11.3499999999999</v>
      </c>
      <c r="G235" s="32">
        <v>0</v>
      </c>
      <c r="H235" s="75">
        <v>1</v>
      </c>
      <c r="J235" s="74">
        <v>11.5999999999999</v>
      </c>
      <c r="K235" s="32">
        <v>0</v>
      </c>
      <c r="L235" s="33">
        <v>1</v>
      </c>
      <c r="M235" s="39">
        <v>11.5999999999999</v>
      </c>
      <c r="N235" s="32">
        <v>0</v>
      </c>
      <c r="O235" s="75">
        <v>1</v>
      </c>
    </row>
    <row r="236" spans="1:15" x14ac:dyDescent="0.2">
      <c r="A236" s="38">
        <v>8.2499999999997993</v>
      </c>
      <c r="C236" s="74">
        <v>11.649999999999901</v>
      </c>
      <c r="D236" s="32">
        <v>0</v>
      </c>
      <c r="E236" s="33">
        <v>0.8</v>
      </c>
      <c r="F236" s="39">
        <v>11.399999999999901</v>
      </c>
      <c r="G236" s="32">
        <v>0</v>
      </c>
      <c r="H236" s="75">
        <v>1</v>
      </c>
      <c r="J236" s="74">
        <v>11.649999999999901</v>
      </c>
      <c r="K236" s="32">
        <v>0</v>
      </c>
      <c r="L236" s="33">
        <v>1</v>
      </c>
      <c r="M236" s="39">
        <v>11.649999999999901</v>
      </c>
      <c r="N236" s="32">
        <v>0</v>
      </c>
      <c r="O236" s="75">
        <v>1</v>
      </c>
    </row>
    <row r="237" spans="1:15" x14ac:dyDescent="0.2">
      <c r="A237" s="38">
        <v>8.1999999999998003</v>
      </c>
      <c r="C237" s="74">
        <v>11.6999999999999</v>
      </c>
      <c r="D237" s="32">
        <v>0</v>
      </c>
      <c r="E237" s="33">
        <v>0.8</v>
      </c>
      <c r="F237" s="39">
        <v>11.4499999999999</v>
      </c>
      <c r="G237" s="32">
        <v>0</v>
      </c>
      <c r="H237" s="75">
        <v>1</v>
      </c>
      <c r="J237" s="74">
        <v>11.6999999999999</v>
      </c>
      <c r="K237" s="32">
        <v>0</v>
      </c>
      <c r="L237" s="33">
        <v>1</v>
      </c>
      <c r="M237" s="39">
        <v>11.6999999999999</v>
      </c>
      <c r="N237" s="32">
        <v>0</v>
      </c>
      <c r="O237" s="75">
        <v>1</v>
      </c>
    </row>
    <row r="238" spans="1:15" x14ac:dyDescent="0.2">
      <c r="A238" s="38">
        <v>8.1499999999997996</v>
      </c>
      <c r="C238" s="74">
        <v>11.749999999999901</v>
      </c>
      <c r="D238" s="32">
        <v>0</v>
      </c>
      <c r="E238" s="33">
        <v>0.8</v>
      </c>
      <c r="F238" s="39">
        <v>11.499999999999901</v>
      </c>
      <c r="G238" s="32">
        <v>0</v>
      </c>
      <c r="H238" s="75">
        <v>1</v>
      </c>
      <c r="J238" s="74">
        <v>11.749999999999901</v>
      </c>
      <c r="K238" s="32">
        <v>0</v>
      </c>
      <c r="L238" s="33">
        <v>1</v>
      </c>
      <c r="M238" s="39">
        <v>11.749999999999901</v>
      </c>
      <c r="N238" s="32">
        <v>0</v>
      </c>
      <c r="O238" s="75">
        <v>1</v>
      </c>
    </row>
    <row r="239" spans="1:15" x14ac:dyDescent="0.2">
      <c r="A239" s="38">
        <v>8.0999999999998007</v>
      </c>
      <c r="C239" s="74">
        <v>11.799999999999899</v>
      </c>
      <c r="D239" s="32">
        <v>0</v>
      </c>
      <c r="E239" s="33">
        <v>0.8</v>
      </c>
      <c r="F239" s="39">
        <v>11.549999999999899</v>
      </c>
      <c r="G239" s="32">
        <v>0</v>
      </c>
      <c r="H239" s="75">
        <v>1</v>
      </c>
      <c r="J239" s="74">
        <v>11.799999999999899</v>
      </c>
      <c r="K239" s="32">
        <v>0</v>
      </c>
      <c r="L239" s="33">
        <v>1</v>
      </c>
      <c r="M239" s="39">
        <v>11.799999999999899</v>
      </c>
      <c r="N239" s="32">
        <v>0</v>
      </c>
      <c r="O239" s="75">
        <v>1</v>
      </c>
    </row>
    <row r="240" spans="1:15" x14ac:dyDescent="0.2">
      <c r="A240" s="38">
        <v>8.0499999999998</v>
      </c>
      <c r="C240" s="74">
        <v>11.8499999999999</v>
      </c>
      <c r="D240" s="32">
        <v>0</v>
      </c>
      <c r="E240" s="33">
        <v>0.8</v>
      </c>
      <c r="F240" s="39">
        <v>11.5999999999999</v>
      </c>
      <c r="G240" s="32">
        <v>0</v>
      </c>
      <c r="H240" s="75">
        <v>1</v>
      </c>
      <c r="J240" s="74">
        <v>11.8499999999999</v>
      </c>
      <c r="K240" s="32">
        <v>0</v>
      </c>
      <c r="L240" s="33">
        <v>1</v>
      </c>
      <c r="M240" s="39">
        <v>11.8499999999999</v>
      </c>
      <c r="N240" s="32">
        <v>0</v>
      </c>
      <c r="O240" s="75">
        <v>1</v>
      </c>
    </row>
    <row r="241" spans="1:15" x14ac:dyDescent="0.2">
      <c r="A241" s="38">
        <v>7.9999999999998002</v>
      </c>
      <c r="C241" s="74">
        <v>11.899999999999901</v>
      </c>
      <c r="D241" s="32">
        <v>0</v>
      </c>
      <c r="E241" s="33">
        <v>0.8</v>
      </c>
      <c r="F241" s="39">
        <v>11.649999999999901</v>
      </c>
      <c r="G241" s="32">
        <v>0</v>
      </c>
      <c r="H241" s="75">
        <v>1</v>
      </c>
      <c r="J241" s="74">
        <v>11.899999999999901</v>
      </c>
      <c r="K241" s="32">
        <v>0</v>
      </c>
      <c r="L241" s="33">
        <v>1</v>
      </c>
      <c r="M241" s="39">
        <v>11.899999999999901</v>
      </c>
      <c r="N241" s="32">
        <v>0</v>
      </c>
      <c r="O241" s="75">
        <v>1</v>
      </c>
    </row>
    <row r="242" spans="1:15" x14ac:dyDescent="0.2">
      <c r="A242" s="38">
        <v>7.9499999999998003</v>
      </c>
      <c r="C242" s="74">
        <v>11.9499999999999</v>
      </c>
      <c r="D242" s="32">
        <v>0</v>
      </c>
      <c r="E242" s="33">
        <v>0.8</v>
      </c>
      <c r="F242" s="39">
        <v>11.6999999999999</v>
      </c>
      <c r="G242" s="32">
        <v>0</v>
      </c>
      <c r="H242" s="75">
        <v>1</v>
      </c>
      <c r="J242" s="74">
        <v>11.9499999999999</v>
      </c>
      <c r="K242" s="32">
        <v>0</v>
      </c>
      <c r="L242" s="33">
        <v>1</v>
      </c>
      <c r="M242" s="39">
        <v>11.9499999999999</v>
      </c>
      <c r="N242" s="32">
        <v>0</v>
      </c>
      <c r="O242" s="75">
        <v>1</v>
      </c>
    </row>
    <row r="243" spans="1:15" x14ac:dyDescent="0.2">
      <c r="A243" s="38">
        <v>7.8999999999997996</v>
      </c>
      <c r="C243" s="74">
        <v>11.999999999999901</v>
      </c>
      <c r="D243" s="32">
        <v>0</v>
      </c>
      <c r="E243" s="33">
        <v>0.8</v>
      </c>
      <c r="F243" s="39">
        <v>11.749999999999901</v>
      </c>
      <c r="G243" s="32">
        <v>0</v>
      </c>
      <c r="H243" s="75">
        <v>1</v>
      </c>
      <c r="J243" s="74">
        <v>11.999999999999901</v>
      </c>
      <c r="K243" s="32">
        <v>0</v>
      </c>
      <c r="L243" s="33">
        <v>1</v>
      </c>
      <c r="M243" s="39">
        <v>11.999999999999901</v>
      </c>
      <c r="N243" s="32">
        <v>0</v>
      </c>
      <c r="O243" s="75">
        <v>1</v>
      </c>
    </row>
    <row r="244" spans="1:15" x14ac:dyDescent="0.2">
      <c r="A244" s="38">
        <v>7.8499999999997998</v>
      </c>
      <c r="C244" s="74">
        <v>12.049999999999899</v>
      </c>
      <c r="D244" s="32">
        <v>0</v>
      </c>
      <c r="E244" s="33">
        <v>0.8</v>
      </c>
      <c r="F244" s="39">
        <v>11.799999999999899</v>
      </c>
      <c r="G244" s="32">
        <v>0</v>
      </c>
      <c r="H244" s="75">
        <v>1</v>
      </c>
      <c r="J244" s="74">
        <v>12.049999999999899</v>
      </c>
      <c r="K244" s="32">
        <v>0</v>
      </c>
      <c r="L244" s="33">
        <v>1</v>
      </c>
      <c r="M244" s="39">
        <v>12.049999999999899</v>
      </c>
      <c r="N244" s="32">
        <v>0</v>
      </c>
      <c r="O244" s="75">
        <v>1</v>
      </c>
    </row>
    <row r="245" spans="1:15" x14ac:dyDescent="0.2">
      <c r="A245" s="38">
        <v>7.7999999999998</v>
      </c>
      <c r="C245" s="74">
        <v>12.0999999999999</v>
      </c>
      <c r="D245" s="32">
        <v>0</v>
      </c>
      <c r="E245" s="33">
        <v>0.8</v>
      </c>
      <c r="F245" s="39">
        <v>11.8499999999999</v>
      </c>
      <c r="G245" s="32">
        <v>0</v>
      </c>
      <c r="H245" s="75">
        <v>1</v>
      </c>
      <c r="J245" s="74">
        <v>12.0999999999999</v>
      </c>
      <c r="K245" s="32">
        <v>0</v>
      </c>
      <c r="L245" s="33">
        <v>1</v>
      </c>
      <c r="M245" s="39">
        <v>12.0999999999999</v>
      </c>
      <c r="N245" s="32">
        <v>0</v>
      </c>
      <c r="O245" s="75">
        <v>1</v>
      </c>
    </row>
    <row r="246" spans="1:15" x14ac:dyDescent="0.2">
      <c r="A246" s="38">
        <v>7.7499999999998002</v>
      </c>
      <c r="C246" s="74">
        <v>12.149999999999901</v>
      </c>
      <c r="D246" s="32">
        <v>0</v>
      </c>
      <c r="E246" s="33">
        <v>0.8</v>
      </c>
      <c r="F246" s="39">
        <v>11.899999999999901</v>
      </c>
      <c r="G246" s="32">
        <v>0</v>
      </c>
      <c r="H246" s="75">
        <v>1</v>
      </c>
      <c r="J246" s="74">
        <v>12.149999999999901</v>
      </c>
      <c r="K246" s="32">
        <v>0</v>
      </c>
      <c r="L246" s="33">
        <v>1</v>
      </c>
      <c r="M246" s="39">
        <v>12.149999999999901</v>
      </c>
      <c r="N246" s="32">
        <v>0</v>
      </c>
      <c r="O246" s="75">
        <v>1</v>
      </c>
    </row>
    <row r="247" spans="1:15" x14ac:dyDescent="0.2">
      <c r="A247" s="38">
        <v>7.6999999999998003</v>
      </c>
      <c r="C247" s="74">
        <v>12.1999999999999</v>
      </c>
      <c r="D247" s="32">
        <v>0</v>
      </c>
      <c r="E247" s="33">
        <v>0.8</v>
      </c>
      <c r="F247" s="39">
        <v>11.9499999999999</v>
      </c>
      <c r="G247" s="32">
        <v>0</v>
      </c>
      <c r="H247" s="75">
        <v>1</v>
      </c>
      <c r="J247" s="74">
        <v>12.1999999999999</v>
      </c>
      <c r="K247" s="32">
        <v>0</v>
      </c>
      <c r="L247" s="33">
        <v>1</v>
      </c>
      <c r="M247" s="39">
        <v>12.1999999999999</v>
      </c>
      <c r="N247" s="32">
        <v>0</v>
      </c>
      <c r="O247" s="75">
        <v>1</v>
      </c>
    </row>
    <row r="248" spans="1:15" x14ac:dyDescent="0.2">
      <c r="A248" s="38">
        <v>7.6499999999997996</v>
      </c>
      <c r="C248" s="74">
        <v>12.249999999999901</v>
      </c>
      <c r="D248" s="32">
        <v>0</v>
      </c>
      <c r="E248" s="33">
        <v>0.8</v>
      </c>
      <c r="F248" s="39">
        <v>11.999999999999901</v>
      </c>
      <c r="G248" s="32">
        <v>0</v>
      </c>
      <c r="H248" s="75">
        <v>1</v>
      </c>
      <c r="J248" s="74">
        <v>12.249999999999901</v>
      </c>
      <c r="K248" s="32">
        <v>0</v>
      </c>
      <c r="L248" s="33">
        <v>1</v>
      </c>
      <c r="M248" s="39">
        <v>12.249999999999901</v>
      </c>
      <c r="N248" s="32">
        <v>0</v>
      </c>
      <c r="O248" s="75">
        <v>1</v>
      </c>
    </row>
    <row r="249" spans="1:15" x14ac:dyDescent="0.2">
      <c r="A249" s="38">
        <v>7.5999999999997998</v>
      </c>
      <c r="C249" s="74">
        <v>12.299999999999899</v>
      </c>
      <c r="D249" s="32">
        <v>0</v>
      </c>
      <c r="E249" s="33">
        <v>0.8</v>
      </c>
      <c r="F249" s="39">
        <v>12.049999999999899</v>
      </c>
      <c r="G249" s="32">
        <v>0</v>
      </c>
      <c r="H249" s="75">
        <v>1</v>
      </c>
      <c r="J249" s="74">
        <v>12.299999999999899</v>
      </c>
      <c r="K249" s="32">
        <v>0</v>
      </c>
      <c r="L249" s="33">
        <v>1</v>
      </c>
      <c r="M249" s="39">
        <v>12.299999999999899</v>
      </c>
      <c r="N249" s="32">
        <v>0</v>
      </c>
      <c r="O249" s="75">
        <v>1</v>
      </c>
    </row>
    <row r="250" spans="1:15" x14ac:dyDescent="0.2">
      <c r="A250" s="38">
        <v>7.5499999999998</v>
      </c>
      <c r="C250" s="74">
        <v>12.3499999999999</v>
      </c>
      <c r="D250" s="32">
        <v>0</v>
      </c>
      <c r="E250" s="33">
        <v>0.8</v>
      </c>
      <c r="F250" s="39">
        <v>12.0999999999999</v>
      </c>
      <c r="G250" s="32">
        <v>0</v>
      </c>
      <c r="H250" s="75">
        <v>1</v>
      </c>
      <c r="J250" s="74">
        <v>12.3499999999999</v>
      </c>
      <c r="K250" s="32">
        <v>0</v>
      </c>
      <c r="L250" s="33">
        <v>1</v>
      </c>
      <c r="M250" s="39">
        <v>12.3499999999999</v>
      </c>
      <c r="N250" s="32">
        <v>0</v>
      </c>
      <c r="O250" s="75">
        <v>1</v>
      </c>
    </row>
    <row r="251" spans="1:15" x14ac:dyDescent="0.2">
      <c r="A251" s="38">
        <v>7.4999999999998002</v>
      </c>
      <c r="C251" s="74">
        <v>12.399999999999901</v>
      </c>
      <c r="D251" s="32">
        <v>1</v>
      </c>
      <c r="E251" s="33">
        <v>0.83333333333333337</v>
      </c>
      <c r="F251" s="39">
        <v>12.149999999999901</v>
      </c>
      <c r="G251" s="32">
        <v>0</v>
      </c>
      <c r="H251" s="75">
        <v>1</v>
      </c>
      <c r="J251" s="74">
        <v>12.399999999999901</v>
      </c>
      <c r="K251" s="32">
        <v>0</v>
      </c>
      <c r="L251" s="33">
        <v>1</v>
      </c>
      <c r="M251" s="39">
        <v>12.399999999999901</v>
      </c>
      <c r="N251" s="32">
        <v>0</v>
      </c>
      <c r="O251" s="75">
        <v>1</v>
      </c>
    </row>
    <row r="252" spans="1:15" x14ac:dyDescent="0.2">
      <c r="A252" s="38">
        <v>7.4499999999998003</v>
      </c>
      <c r="C252" s="74">
        <v>12.4499999999999</v>
      </c>
      <c r="D252" s="32">
        <v>0</v>
      </c>
      <c r="E252" s="33">
        <v>0.83333333333333337</v>
      </c>
      <c r="F252" s="39">
        <v>12.1999999999999</v>
      </c>
      <c r="G252" s="32">
        <v>0</v>
      </c>
      <c r="H252" s="75">
        <v>1</v>
      </c>
      <c r="J252" s="74">
        <v>12.4499999999999</v>
      </c>
      <c r="K252" s="32">
        <v>0</v>
      </c>
      <c r="L252" s="33">
        <v>1</v>
      </c>
      <c r="M252" s="39">
        <v>12.4499999999999</v>
      </c>
      <c r="N252" s="32">
        <v>0</v>
      </c>
      <c r="O252" s="75">
        <v>1</v>
      </c>
    </row>
    <row r="253" spans="1:15" x14ac:dyDescent="0.2">
      <c r="A253" s="38">
        <v>7.3999999999997996</v>
      </c>
      <c r="C253" s="74">
        <v>12.499999999999901</v>
      </c>
      <c r="D253" s="32">
        <v>0</v>
      </c>
      <c r="E253" s="33">
        <v>0.83333333333333337</v>
      </c>
      <c r="F253" s="39">
        <v>12.249999999999901</v>
      </c>
      <c r="G253" s="32">
        <v>0</v>
      </c>
      <c r="H253" s="75">
        <v>1</v>
      </c>
      <c r="J253" s="74">
        <v>12.499999999999901</v>
      </c>
      <c r="K253" s="32">
        <v>0</v>
      </c>
      <c r="L253" s="33">
        <v>1</v>
      </c>
      <c r="M253" s="39">
        <v>12.499999999999901</v>
      </c>
      <c r="N253" s="32">
        <v>0</v>
      </c>
      <c r="O253" s="75">
        <v>1</v>
      </c>
    </row>
    <row r="254" spans="1:15" x14ac:dyDescent="0.2">
      <c r="A254" s="38">
        <v>7.3499999999997998</v>
      </c>
      <c r="C254" s="74">
        <v>12.549999999999899</v>
      </c>
      <c r="D254" s="32">
        <v>0</v>
      </c>
      <c r="E254" s="33">
        <v>0.83333333333333337</v>
      </c>
      <c r="F254" s="39">
        <v>12.299999999999899</v>
      </c>
      <c r="G254" s="32">
        <v>0</v>
      </c>
      <c r="H254" s="75">
        <v>1</v>
      </c>
      <c r="J254" s="74">
        <v>12.549999999999899</v>
      </c>
      <c r="K254" s="32">
        <v>0</v>
      </c>
      <c r="L254" s="33">
        <v>1</v>
      </c>
      <c r="M254" s="39">
        <v>12.549999999999899</v>
      </c>
      <c r="N254" s="32">
        <v>0</v>
      </c>
      <c r="O254" s="75">
        <v>1</v>
      </c>
    </row>
    <row r="255" spans="1:15" x14ac:dyDescent="0.2">
      <c r="A255" s="38">
        <v>7.2999999999998</v>
      </c>
      <c r="C255" s="74">
        <v>12.5999999999999</v>
      </c>
      <c r="D255" s="32">
        <v>0</v>
      </c>
      <c r="E255" s="33">
        <v>0.83333333333333337</v>
      </c>
      <c r="F255" s="39">
        <v>12.3499999999999</v>
      </c>
      <c r="G255" s="32">
        <v>0</v>
      </c>
      <c r="H255" s="75">
        <v>1</v>
      </c>
      <c r="J255" s="74">
        <v>12.5999999999999</v>
      </c>
      <c r="K255" s="32">
        <v>0</v>
      </c>
      <c r="L255" s="33">
        <v>1</v>
      </c>
      <c r="M255" s="39">
        <v>12.5999999999999</v>
      </c>
      <c r="N255" s="32">
        <v>0</v>
      </c>
      <c r="O255" s="75">
        <v>1</v>
      </c>
    </row>
    <row r="256" spans="1:15" x14ac:dyDescent="0.2">
      <c r="A256" s="38">
        <v>7.2499999999998002</v>
      </c>
      <c r="C256" s="74">
        <v>12.649999999999901</v>
      </c>
      <c r="D256" s="32">
        <v>0</v>
      </c>
      <c r="E256" s="33">
        <v>0.83333333333333337</v>
      </c>
      <c r="F256" s="39">
        <v>12.4499999999999</v>
      </c>
      <c r="G256" s="32">
        <v>0</v>
      </c>
      <c r="H256" s="75">
        <v>1</v>
      </c>
      <c r="J256" s="74">
        <v>12.649999999999901</v>
      </c>
      <c r="K256" s="32">
        <v>0</v>
      </c>
      <c r="L256" s="33">
        <v>1</v>
      </c>
      <c r="M256" s="39">
        <v>12.649999999999901</v>
      </c>
      <c r="N256" s="32">
        <v>0</v>
      </c>
      <c r="O256" s="75">
        <v>1</v>
      </c>
    </row>
    <row r="257" spans="1:15" x14ac:dyDescent="0.2">
      <c r="A257" s="38">
        <v>7.1999999999998003</v>
      </c>
      <c r="C257" s="74">
        <v>12.6999999999999</v>
      </c>
      <c r="D257" s="32">
        <v>0</v>
      </c>
      <c r="E257" s="33">
        <v>0.83333333333333337</v>
      </c>
      <c r="F257" s="39">
        <v>12.499999999999901</v>
      </c>
      <c r="G257" s="32">
        <v>0</v>
      </c>
      <c r="H257" s="75">
        <v>1</v>
      </c>
      <c r="J257" s="74">
        <v>12.6999999999999</v>
      </c>
      <c r="K257" s="32">
        <v>0</v>
      </c>
      <c r="L257" s="33">
        <v>1</v>
      </c>
      <c r="M257" s="39">
        <v>12.6999999999999</v>
      </c>
      <c r="N257" s="32">
        <v>0</v>
      </c>
      <c r="O257" s="75">
        <v>1</v>
      </c>
    </row>
    <row r="258" spans="1:15" x14ac:dyDescent="0.2">
      <c r="A258" s="38">
        <v>7.1499999999997996</v>
      </c>
      <c r="C258" s="74">
        <v>12.749999999999901</v>
      </c>
      <c r="D258" s="32">
        <v>0</v>
      </c>
      <c r="E258" s="33">
        <v>0.83333333333333337</v>
      </c>
      <c r="F258" s="39">
        <v>12.549999999999899</v>
      </c>
      <c r="G258" s="32">
        <v>0</v>
      </c>
      <c r="H258" s="75">
        <v>1</v>
      </c>
      <c r="J258" s="74">
        <v>12.749999999999901</v>
      </c>
      <c r="K258" s="32">
        <v>0</v>
      </c>
      <c r="L258" s="33">
        <v>1</v>
      </c>
      <c r="M258" s="39">
        <v>12.749999999999901</v>
      </c>
      <c r="N258" s="32">
        <v>0</v>
      </c>
      <c r="O258" s="75">
        <v>1</v>
      </c>
    </row>
    <row r="259" spans="1:15" x14ac:dyDescent="0.2">
      <c r="A259" s="38">
        <v>7.0999999999997998</v>
      </c>
      <c r="C259" s="74">
        <v>12.799999999999899</v>
      </c>
      <c r="D259" s="32">
        <v>0</v>
      </c>
      <c r="E259" s="33">
        <v>0.83333333333333337</v>
      </c>
      <c r="F259" s="39">
        <v>12.5999999999999</v>
      </c>
      <c r="G259" s="32">
        <v>0</v>
      </c>
      <c r="H259" s="75">
        <v>1</v>
      </c>
      <c r="J259" s="74">
        <v>12.799999999999899</v>
      </c>
      <c r="K259" s="32">
        <v>0</v>
      </c>
      <c r="L259" s="33">
        <v>1</v>
      </c>
      <c r="M259" s="39">
        <v>12.799999999999899</v>
      </c>
      <c r="N259" s="32">
        <v>0</v>
      </c>
      <c r="O259" s="75">
        <v>1</v>
      </c>
    </row>
    <row r="260" spans="1:15" x14ac:dyDescent="0.2">
      <c r="A260" s="38">
        <v>7.0499999999998</v>
      </c>
      <c r="C260" s="74">
        <v>12.8499999999999</v>
      </c>
      <c r="D260" s="32">
        <v>0</v>
      </c>
      <c r="E260" s="33">
        <v>0.83333333333333337</v>
      </c>
      <c r="F260" s="39">
        <v>12.649999999999901</v>
      </c>
      <c r="G260" s="32">
        <v>0</v>
      </c>
      <c r="H260" s="75">
        <v>1</v>
      </c>
      <c r="J260" s="74">
        <v>12.8499999999999</v>
      </c>
      <c r="K260" s="32">
        <v>0</v>
      </c>
      <c r="L260" s="33">
        <v>1</v>
      </c>
      <c r="M260" s="39">
        <v>12.8499999999999</v>
      </c>
      <c r="N260" s="32">
        <v>0</v>
      </c>
      <c r="O260" s="75">
        <v>1</v>
      </c>
    </row>
    <row r="261" spans="1:15" x14ac:dyDescent="0.2">
      <c r="A261" s="38">
        <v>6.9999999999998002</v>
      </c>
      <c r="C261" s="74">
        <v>12.899999999999901</v>
      </c>
      <c r="D261" s="32">
        <v>0</v>
      </c>
      <c r="E261" s="33">
        <v>0.83333333333333337</v>
      </c>
      <c r="F261" s="39">
        <v>12.6999999999999</v>
      </c>
      <c r="G261" s="32">
        <v>0</v>
      </c>
      <c r="H261" s="75">
        <v>1</v>
      </c>
      <c r="J261" s="74">
        <v>12.899999999999901</v>
      </c>
      <c r="K261" s="32">
        <v>0</v>
      </c>
      <c r="L261" s="33">
        <v>1</v>
      </c>
      <c r="M261" s="39">
        <v>12.899999999999901</v>
      </c>
      <c r="N261" s="32">
        <v>0</v>
      </c>
      <c r="O261" s="75">
        <v>1</v>
      </c>
    </row>
    <row r="262" spans="1:15" x14ac:dyDescent="0.2">
      <c r="A262" s="38">
        <v>6.9499999999998003</v>
      </c>
      <c r="C262" s="74">
        <v>12.9499999999999</v>
      </c>
      <c r="D262" s="32">
        <v>0</v>
      </c>
      <c r="E262" s="33">
        <v>0.83333333333333337</v>
      </c>
      <c r="F262" s="39">
        <v>12.749999999999901</v>
      </c>
      <c r="G262" s="32">
        <v>0</v>
      </c>
      <c r="H262" s="75">
        <v>1</v>
      </c>
      <c r="J262" s="74">
        <v>12.9499999999999</v>
      </c>
      <c r="K262" s="32">
        <v>0</v>
      </c>
      <c r="L262" s="33">
        <v>1</v>
      </c>
      <c r="M262" s="39">
        <v>12.9499999999999</v>
      </c>
      <c r="N262" s="32">
        <v>0</v>
      </c>
      <c r="O262" s="75">
        <v>1</v>
      </c>
    </row>
    <row r="263" spans="1:15" x14ac:dyDescent="0.2">
      <c r="A263" s="38">
        <v>6.8999999999997996</v>
      </c>
      <c r="C263" s="74">
        <v>12.999999999999901</v>
      </c>
      <c r="D263" s="32">
        <v>0</v>
      </c>
      <c r="E263" s="33">
        <v>0.83333333333333337</v>
      </c>
      <c r="F263" s="39">
        <v>12.799999999999899</v>
      </c>
      <c r="G263" s="32">
        <v>0</v>
      </c>
      <c r="H263" s="75">
        <v>1</v>
      </c>
      <c r="J263" s="74">
        <v>12.999999999999901</v>
      </c>
      <c r="K263" s="32">
        <v>0</v>
      </c>
      <c r="L263" s="33">
        <v>1</v>
      </c>
      <c r="M263" s="39">
        <v>12.999999999999901</v>
      </c>
      <c r="N263" s="32">
        <v>0</v>
      </c>
      <c r="O263" s="75">
        <v>1</v>
      </c>
    </row>
    <row r="264" spans="1:15" x14ac:dyDescent="0.2">
      <c r="A264" s="38">
        <v>6.8499999999997998</v>
      </c>
      <c r="C264" s="74">
        <v>13.049999999999899</v>
      </c>
      <c r="D264" s="32">
        <v>0</v>
      </c>
      <c r="E264" s="33">
        <v>0.83333333333333337</v>
      </c>
      <c r="F264" s="39">
        <v>12.8499999999999</v>
      </c>
      <c r="G264" s="32">
        <v>0</v>
      </c>
      <c r="H264" s="75">
        <v>1</v>
      </c>
      <c r="J264" s="74">
        <v>13.049999999999899</v>
      </c>
      <c r="K264" s="32">
        <v>0</v>
      </c>
      <c r="L264" s="33">
        <v>1</v>
      </c>
      <c r="M264" s="39">
        <v>13.049999999999899</v>
      </c>
      <c r="N264" s="32">
        <v>0</v>
      </c>
      <c r="O264" s="75">
        <v>1</v>
      </c>
    </row>
    <row r="265" spans="1:15" x14ac:dyDescent="0.2">
      <c r="A265" s="38">
        <v>6.7999999999998</v>
      </c>
      <c r="C265" s="74">
        <v>13.0999999999999</v>
      </c>
      <c r="D265" s="32">
        <v>0</v>
      </c>
      <c r="E265" s="33">
        <v>0.83333333333333337</v>
      </c>
      <c r="F265" s="39">
        <v>12.899999999999901</v>
      </c>
      <c r="G265" s="32">
        <v>0</v>
      </c>
      <c r="H265" s="75">
        <v>1</v>
      </c>
      <c r="J265" s="74">
        <v>13.0999999999999</v>
      </c>
      <c r="K265" s="32">
        <v>0</v>
      </c>
      <c r="L265" s="33">
        <v>1</v>
      </c>
      <c r="M265" s="39">
        <v>13.0999999999999</v>
      </c>
      <c r="N265" s="32">
        <v>0</v>
      </c>
      <c r="O265" s="75">
        <v>1</v>
      </c>
    </row>
    <row r="266" spans="1:15" x14ac:dyDescent="0.2">
      <c r="A266" s="38">
        <v>6.7499999999998002</v>
      </c>
      <c r="C266" s="74">
        <v>13.149999999999901</v>
      </c>
      <c r="D266" s="32">
        <v>0</v>
      </c>
      <c r="E266" s="33">
        <v>0.83333333333333337</v>
      </c>
      <c r="F266" s="39">
        <v>12.9499999999999</v>
      </c>
      <c r="G266" s="32">
        <v>0</v>
      </c>
      <c r="H266" s="75">
        <v>1</v>
      </c>
      <c r="J266" s="74">
        <v>13.149999999999901</v>
      </c>
      <c r="K266" s="32">
        <v>0</v>
      </c>
      <c r="L266" s="33">
        <v>1</v>
      </c>
      <c r="M266" s="39">
        <v>13.149999999999901</v>
      </c>
      <c r="N266" s="32">
        <v>0</v>
      </c>
      <c r="O266" s="75">
        <v>1</v>
      </c>
    </row>
    <row r="267" spans="1:15" x14ac:dyDescent="0.2">
      <c r="A267" s="38">
        <v>6.6999999999998003</v>
      </c>
      <c r="C267" s="74">
        <v>13.1999999999999</v>
      </c>
      <c r="D267" s="32">
        <v>0</v>
      </c>
      <c r="E267" s="33">
        <v>0.83333333333333337</v>
      </c>
      <c r="F267" s="39">
        <v>12.999999999999901</v>
      </c>
      <c r="G267" s="32">
        <v>0</v>
      </c>
      <c r="H267" s="75">
        <v>1</v>
      </c>
      <c r="J267" s="74">
        <v>13.1999999999999</v>
      </c>
      <c r="K267" s="32">
        <v>0</v>
      </c>
      <c r="L267" s="33">
        <v>1</v>
      </c>
      <c r="M267" s="39">
        <v>13.1999999999999</v>
      </c>
      <c r="N267" s="32">
        <v>0</v>
      </c>
      <c r="O267" s="75">
        <v>1</v>
      </c>
    </row>
    <row r="268" spans="1:15" x14ac:dyDescent="0.2">
      <c r="A268" s="38">
        <v>6.6499999999997996</v>
      </c>
      <c r="C268" s="74">
        <v>13.249999999999901</v>
      </c>
      <c r="D268" s="32">
        <v>0</v>
      </c>
      <c r="E268" s="33">
        <v>0.83333333333333337</v>
      </c>
      <c r="F268" s="39">
        <v>13.049999999999899</v>
      </c>
      <c r="G268" s="32">
        <v>0</v>
      </c>
      <c r="H268" s="75">
        <v>1</v>
      </c>
      <c r="J268" s="74">
        <v>13.249999999999901</v>
      </c>
      <c r="K268" s="32">
        <v>0</v>
      </c>
      <c r="L268" s="33">
        <v>1</v>
      </c>
      <c r="M268" s="39">
        <v>13.249999999999901</v>
      </c>
      <c r="N268" s="32">
        <v>0</v>
      </c>
      <c r="O268" s="75">
        <v>1</v>
      </c>
    </row>
    <row r="269" spans="1:15" x14ac:dyDescent="0.2">
      <c r="A269" s="38">
        <v>6.5999999999997998</v>
      </c>
      <c r="C269" s="74">
        <v>13.299999999999899</v>
      </c>
      <c r="D269" s="32">
        <v>0</v>
      </c>
      <c r="E269" s="33">
        <v>0.83333333333333337</v>
      </c>
      <c r="F269" s="39">
        <v>13.0999999999999</v>
      </c>
      <c r="G269" s="32">
        <v>0</v>
      </c>
      <c r="H269" s="75">
        <v>1</v>
      </c>
      <c r="J269" s="74">
        <v>13.299999999999899</v>
      </c>
      <c r="K269" s="32">
        <v>0</v>
      </c>
      <c r="L269" s="33">
        <v>1</v>
      </c>
      <c r="M269" s="39">
        <v>13.299999999999899</v>
      </c>
      <c r="N269" s="32">
        <v>0</v>
      </c>
      <c r="O269" s="75">
        <v>1</v>
      </c>
    </row>
    <row r="270" spans="1:15" x14ac:dyDescent="0.2">
      <c r="A270" s="38">
        <v>6.5499999999998</v>
      </c>
      <c r="C270" s="74">
        <v>13.3499999999999</v>
      </c>
      <c r="D270" s="32">
        <v>0</v>
      </c>
      <c r="E270" s="33">
        <v>0.83333333333333337</v>
      </c>
      <c r="F270" s="39">
        <v>13.149999999999901</v>
      </c>
      <c r="G270" s="32">
        <v>0</v>
      </c>
      <c r="H270" s="75">
        <v>1</v>
      </c>
      <c r="J270" s="74">
        <v>13.3499999999999</v>
      </c>
      <c r="K270" s="32">
        <v>0</v>
      </c>
      <c r="L270" s="33">
        <v>1</v>
      </c>
      <c r="M270" s="39">
        <v>13.3499999999999</v>
      </c>
      <c r="N270" s="32">
        <v>0</v>
      </c>
      <c r="O270" s="75">
        <v>1</v>
      </c>
    </row>
    <row r="271" spans="1:15" x14ac:dyDescent="0.2">
      <c r="A271" s="38">
        <v>6.4999999999998002</v>
      </c>
      <c r="C271" s="74">
        <v>13.399999999999901</v>
      </c>
      <c r="D271" s="32">
        <v>0</v>
      </c>
      <c r="E271" s="33">
        <v>0.83333333333333337</v>
      </c>
      <c r="F271" s="39">
        <v>13.1999999999999</v>
      </c>
      <c r="G271" s="32">
        <v>0</v>
      </c>
      <c r="H271" s="75">
        <v>1</v>
      </c>
      <c r="J271" s="74">
        <v>13.399999999999901</v>
      </c>
      <c r="K271" s="32">
        <v>0</v>
      </c>
      <c r="L271" s="33">
        <v>1</v>
      </c>
      <c r="M271" s="39">
        <v>13.399999999999901</v>
      </c>
      <c r="N271" s="32">
        <v>0</v>
      </c>
      <c r="O271" s="75">
        <v>1</v>
      </c>
    </row>
    <row r="272" spans="1:15" x14ac:dyDescent="0.2">
      <c r="A272" s="38">
        <v>6.4499999999998003</v>
      </c>
      <c r="C272" s="74">
        <v>13.4499999999999</v>
      </c>
      <c r="D272" s="32">
        <v>0</v>
      </c>
      <c r="E272" s="33">
        <v>0.83333333333333337</v>
      </c>
      <c r="F272" s="39">
        <v>13.249999999999901</v>
      </c>
      <c r="G272" s="32">
        <v>0</v>
      </c>
      <c r="H272" s="75">
        <v>1</v>
      </c>
      <c r="J272" s="74">
        <v>13.4499999999999</v>
      </c>
      <c r="K272" s="32">
        <v>0</v>
      </c>
      <c r="L272" s="33">
        <v>1</v>
      </c>
      <c r="M272" s="39">
        <v>13.4499999999999</v>
      </c>
      <c r="N272" s="32">
        <v>0</v>
      </c>
      <c r="O272" s="75">
        <v>1</v>
      </c>
    </row>
    <row r="273" spans="1:15" x14ac:dyDescent="0.2">
      <c r="A273" s="38">
        <v>6.3999999999997996</v>
      </c>
      <c r="C273" s="74">
        <v>13.499999999999901</v>
      </c>
      <c r="D273" s="32">
        <v>0</v>
      </c>
      <c r="E273" s="33">
        <v>0.83333333333333337</v>
      </c>
      <c r="F273" s="39">
        <v>13.299999999999899</v>
      </c>
      <c r="G273" s="32">
        <v>0</v>
      </c>
      <c r="H273" s="75">
        <v>1</v>
      </c>
      <c r="J273" s="74">
        <v>13.499999999999901</v>
      </c>
      <c r="K273" s="32">
        <v>0</v>
      </c>
      <c r="L273" s="33">
        <v>1</v>
      </c>
      <c r="M273" s="39">
        <v>13.499999999999901</v>
      </c>
      <c r="N273" s="32">
        <v>0</v>
      </c>
      <c r="O273" s="75">
        <v>1</v>
      </c>
    </row>
    <row r="274" spans="1:15" x14ac:dyDescent="0.2">
      <c r="A274" s="38">
        <v>6.3499999999997998</v>
      </c>
      <c r="C274" s="74">
        <v>13.549999999999899</v>
      </c>
      <c r="D274" s="32">
        <v>0</v>
      </c>
      <c r="E274" s="33">
        <v>0.83333333333333337</v>
      </c>
      <c r="F274" s="39">
        <v>13.3499999999999</v>
      </c>
      <c r="G274" s="32">
        <v>0</v>
      </c>
      <c r="H274" s="75">
        <v>1</v>
      </c>
      <c r="J274" s="74">
        <v>13.549999999999899</v>
      </c>
      <c r="K274" s="32">
        <v>0</v>
      </c>
      <c r="L274" s="33">
        <v>1</v>
      </c>
      <c r="M274" s="39">
        <v>13.549999999999899</v>
      </c>
      <c r="N274" s="32">
        <v>0</v>
      </c>
      <c r="O274" s="75">
        <v>1</v>
      </c>
    </row>
    <row r="275" spans="1:15" x14ac:dyDescent="0.2">
      <c r="A275" s="38">
        <v>6.2999999999998</v>
      </c>
      <c r="C275" s="74">
        <v>13.5999999999999</v>
      </c>
      <c r="D275" s="32">
        <v>0</v>
      </c>
      <c r="E275" s="33">
        <v>0.83333333333333337</v>
      </c>
      <c r="F275" s="39">
        <v>13.399999999999901</v>
      </c>
      <c r="G275" s="32">
        <v>0</v>
      </c>
      <c r="H275" s="75">
        <v>1</v>
      </c>
      <c r="J275" s="74">
        <v>13.5999999999999</v>
      </c>
      <c r="K275" s="32">
        <v>0</v>
      </c>
      <c r="L275" s="33">
        <v>1</v>
      </c>
      <c r="M275" s="39">
        <v>13.5999999999999</v>
      </c>
      <c r="N275" s="32">
        <v>0</v>
      </c>
      <c r="O275" s="75">
        <v>1</v>
      </c>
    </row>
    <row r="276" spans="1:15" x14ac:dyDescent="0.2">
      <c r="A276" s="38">
        <v>6.2499999999998002</v>
      </c>
      <c r="C276" s="74">
        <v>13.649999999999901</v>
      </c>
      <c r="D276" s="32">
        <v>0</v>
      </c>
      <c r="E276" s="33">
        <v>0.83333333333333337</v>
      </c>
      <c r="F276" s="39">
        <v>13.4499999999999</v>
      </c>
      <c r="G276" s="32">
        <v>0</v>
      </c>
      <c r="H276" s="75">
        <v>1</v>
      </c>
      <c r="J276" s="74">
        <v>13.649999999999901</v>
      </c>
      <c r="K276" s="32">
        <v>0</v>
      </c>
      <c r="L276" s="33">
        <v>1</v>
      </c>
      <c r="M276" s="39">
        <v>13.649999999999901</v>
      </c>
      <c r="N276" s="32">
        <v>0</v>
      </c>
      <c r="O276" s="75">
        <v>1</v>
      </c>
    </row>
    <row r="277" spans="1:15" x14ac:dyDescent="0.2">
      <c r="A277" s="38">
        <v>6.1999999999998003</v>
      </c>
      <c r="C277" s="74">
        <v>13.6999999999999</v>
      </c>
      <c r="D277" s="32">
        <v>0</v>
      </c>
      <c r="E277" s="33">
        <v>0.83333333333333337</v>
      </c>
      <c r="F277" s="39">
        <v>13.499999999999901</v>
      </c>
      <c r="G277" s="32">
        <v>0</v>
      </c>
      <c r="H277" s="75">
        <v>1</v>
      </c>
      <c r="J277" s="74">
        <v>13.6999999999999</v>
      </c>
      <c r="K277" s="32">
        <v>0</v>
      </c>
      <c r="L277" s="33">
        <v>1</v>
      </c>
      <c r="M277" s="39">
        <v>13.6999999999999</v>
      </c>
      <c r="N277" s="32">
        <v>0</v>
      </c>
      <c r="O277" s="75">
        <v>1</v>
      </c>
    </row>
    <row r="278" spans="1:15" x14ac:dyDescent="0.2">
      <c r="A278" s="38">
        <v>6.1499999999997996</v>
      </c>
      <c r="C278" s="74">
        <v>13.749999999999901</v>
      </c>
      <c r="D278" s="32">
        <v>0</v>
      </c>
      <c r="E278" s="33">
        <v>0.83333333333333337</v>
      </c>
      <c r="F278" s="39">
        <v>13.549999999999899</v>
      </c>
      <c r="G278" s="32">
        <v>0</v>
      </c>
      <c r="H278" s="75">
        <v>1</v>
      </c>
      <c r="J278" s="74">
        <v>13.749999999999901</v>
      </c>
      <c r="K278" s="32">
        <v>0</v>
      </c>
      <c r="L278" s="33">
        <v>1</v>
      </c>
      <c r="M278" s="39">
        <v>13.749999999999901</v>
      </c>
      <c r="N278" s="32">
        <v>0</v>
      </c>
      <c r="O278" s="75">
        <v>1</v>
      </c>
    </row>
    <row r="279" spans="1:15" x14ac:dyDescent="0.2">
      <c r="A279" s="38">
        <v>6.0999999999997998</v>
      </c>
      <c r="C279" s="74">
        <v>13.799999999999899</v>
      </c>
      <c r="D279" s="32">
        <v>0</v>
      </c>
      <c r="E279" s="33">
        <v>0.83333333333333337</v>
      </c>
      <c r="F279" s="39">
        <v>13.5999999999999</v>
      </c>
      <c r="G279" s="32">
        <v>0</v>
      </c>
      <c r="H279" s="75">
        <v>1</v>
      </c>
      <c r="J279" s="74">
        <v>13.799999999999899</v>
      </c>
      <c r="K279" s="32">
        <v>0</v>
      </c>
      <c r="L279" s="33">
        <v>1</v>
      </c>
      <c r="M279" s="39">
        <v>13.799999999999899</v>
      </c>
      <c r="N279" s="32">
        <v>0</v>
      </c>
      <c r="O279" s="75">
        <v>1</v>
      </c>
    </row>
    <row r="280" spans="1:15" x14ac:dyDescent="0.2">
      <c r="A280" s="38">
        <v>6.0499999999998</v>
      </c>
      <c r="C280" s="74">
        <v>13.8499999999999</v>
      </c>
      <c r="D280" s="32">
        <v>0</v>
      </c>
      <c r="E280" s="33">
        <v>0.83333333333333337</v>
      </c>
      <c r="F280" s="39">
        <v>13.649999999999901</v>
      </c>
      <c r="G280" s="32">
        <v>0</v>
      </c>
      <c r="H280" s="75">
        <v>1</v>
      </c>
      <c r="J280" s="74">
        <v>13.8499999999999</v>
      </c>
      <c r="K280" s="32">
        <v>0</v>
      </c>
      <c r="L280" s="33">
        <v>1</v>
      </c>
      <c r="M280" s="39">
        <v>13.8499999999999</v>
      </c>
      <c r="N280" s="32">
        <v>0</v>
      </c>
      <c r="O280" s="75">
        <v>1</v>
      </c>
    </row>
    <row r="281" spans="1:15" x14ac:dyDescent="0.2">
      <c r="A281" s="38">
        <v>5.9999999999998002</v>
      </c>
      <c r="C281" s="74">
        <v>13.899999999999901</v>
      </c>
      <c r="D281" s="32">
        <v>0</v>
      </c>
      <c r="E281" s="33">
        <v>0.83333333333333337</v>
      </c>
      <c r="F281" s="39">
        <v>13.6999999999999</v>
      </c>
      <c r="G281" s="32">
        <v>0</v>
      </c>
      <c r="H281" s="75">
        <v>1</v>
      </c>
      <c r="J281" s="74">
        <v>13.899999999999901</v>
      </c>
      <c r="K281" s="32">
        <v>0</v>
      </c>
      <c r="L281" s="33">
        <v>1</v>
      </c>
      <c r="M281" s="39">
        <v>13.899999999999901</v>
      </c>
      <c r="N281" s="32">
        <v>0</v>
      </c>
      <c r="O281" s="75">
        <v>1</v>
      </c>
    </row>
    <row r="282" spans="1:15" x14ac:dyDescent="0.2">
      <c r="A282" s="38">
        <v>5.9499999999998003</v>
      </c>
      <c r="C282" s="74">
        <v>13.9499999999999</v>
      </c>
      <c r="D282" s="32">
        <v>0</v>
      </c>
      <c r="E282" s="33">
        <v>0.83333333333333337</v>
      </c>
      <c r="F282" s="39">
        <v>13.749999999999901</v>
      </c>
      <c r="G282" s="32">
        <v>0</v>
      </c>
      <c r="H282" s="75">
        <v>1</v>
      </c>
      <c r="J282" s="74">
        <v>13.9499999999999</v>
      </c>
      <c r="K282" s="32">
        <v>0</v>
      </c>
      <c r="L282" s="33">
        <v>1</v>
      </c>
      <c r="M282" s="39">
        <v>13.9499999999999</v>
      </c>
      <c r="N282" s="32">
        <v>0</v>
      </c>
      <c r="O282" s="75">
        <v>1</v>
      </c>
    </row>
    <row r="283" spans="1:15" x14ac:dyDescent="0.2">
      <c r="A283" s="38">
        <v>5.8999999999997996</v>
      </c>
      <c r="C283" s="74">
        <v>13.999999999999901</v>
      </c>
      <c r="D283" s="32">
        <v>0</v>
      </c>
      <c r="E283" s="33">
        <v>0.83333333333333337</v>
      </c>
      <c r="F283" s="39">
        <v>13.799999999999899</v>
      </c>
      <c r="G283" s="32">
        <v>0</v>
      </c>
      <c r="H283" s="75">
        <v>1</v>
      </c>
      <c r="J283" s="74">
        <v>13.999999999999901</v>
      </c>
      <c r="K283" s="32">
        <v>0</v>
      </c>
      <c r="L283" s="33">
        <v>1</v>
      </c>
      <c r="M283" s="39">
        <v>13.999999999999901</v>
      </c>
      <c r="N283" s="32">
        <v>0</v>
      </c>
      <c r="O283" s="75">
        <v>1</v>
      </c>
    </row>
    <row r="284" spans="1:15" x14ac:dyDescent="0.2">
      <c r="A284" s="38">
        <v>5.8499999999997998</v>
      </c>
      <c r="C284" s="74">
        <v>14.049999999999899</v>
      </c>
      <c r="D284" s="32">
        <v>0</v>
      </c>
      <c r="E284" s="33">
        <v>0.83333333333333337</v>
      </c>
      <c r="F284" s="39">
        <v>13.8499999999999</v>
      </c>
      <c r="G284" s="32">
        <v>0</v>
      </c>
      <c r="H284" s="75">
        <v>1</v>
      </c>
      <c r="J284" s="74">
        <v>14.049999999999899</v>
      </c>
      <c r="K284" s="32">
        <v>0</v>
      </c>
      <c r="L284" s="33">
        <v>1</v>
      </c>
      <c r="M284" s="39">
        <v>14.049999999999899</v>
      </c>
      <c r="N284" s="32">
        <v>0</v>
      </c>
      <c r="O284" s="75">
        <v>1</v>
      </c>
    </row>
    <row r="285" spans="1:15" x14ac:dyDescent="0.2">
      <c r="A285" s="38">
        <v>5.7999999999998</v>
      </c>
      <c r="C285" s="74">
        <v>14.0999999999999</v>
      </c>
      <c r="D285" s="32">
        <v>0</v>
      </c>
      <c r="E285" s="33">
        <v>0.83333333333333337</v>
      </c>
      <c r="F285" s="39">
        <v>13.899999999999901</v>
      </c>
      <c r="G285" s="32">
        <v>0</v>
      </c>
      <c r="H285" s="75">
        <v>1</v>
      </c>
      <c r="J285" s="74">
        <v>14.0999999999999</v>
      </c>
      <c r="K285" s="32">
        <v>0</v>
      </c>
      <c r="L285" s="33">
        <v>1</v>
      </c>
      <c r="M285" s="39">
        <v>14.0999999999999</v>
      </c>
      <c r="N285" s="32">
        <v>0</v>
      </c>
      <c r="O285" s="75">
        <v>1</v>
      </c>
    </row>
    <row r="286" spans="1:15" x14ac:dyDescent="0.2">
      <c r="A286" s="38">
        <v>5.7499999999998002</v>
      </c>
      <c r="C286" s="74">
        <v>14.149999999999901</v>
      </c>
      <c r="D286" s="32">
        <v>0</v>
      </c>
      <c r="E286" s="33">
        <v>0.83333333333333337</v>
      </c>
      <c r="F286" s="39">
        <v>13.9499999999999</v>
      </c>
      <c r="G286" s="32">
        <v>0</v>
      </c>
      <c r="H286" s="75">
        <v>1</v>
      </c>
      <c r="J286" s="74">
        <v>14.149999999999901</v>
      </c>
      <c r="K286" s="32">
        <v>0</v>
      </c>
      <c r="L286" s="33">
        <v>1</v>
      </c>
      <c r="M286" s="39">
        <v>14.149999999999901</v>
      </c>
      <c r="N286" s="32">
        <v>0</v>
      </c>
      <c r="O286" s="75">
        <v>1</v>
      </c>
    </row>
    <row r="287" spans="1:15" x14ac:dyDescent="0.2">
      <c r="A287" s="38">
        <v>5.6999999999998003</v>
      </c>
      <c r="C287" s="74">
        <v>14.1999999999999</v>
      </c>
      <c r="D287" s="32">
        <v>0</v>
      </c>
      <c r="E287" s="33">
        <v>0.83333333333333337</v>
      </c>
      <c r="F287" s="39">
        <v>13.999999999999901</v>
      </c>
      <c r="G287" s="32">
        <v>0</v>
      </c>
      <c r="H287" s="75">
        <v>1</v>
      </c>
      <c r="J287" s="74">
        <v>14.1999999999999</v>
      </c>
      <c r="K287" s="32">
        <v>0</v>
      </c>
      <c r="L287" s="33">
        <v>1</v>
      </c>
      <c r="M287" s="39">
        <v>14.1999999999999</v>
      </c>
      <c r="N287" s="32">
        <v>0</v>
      </c>
      <c r="O287" s="75">
        <v>1</v>
      </c>
    </row>
    <row r="288" spans="1:15" x14ac:dyDescent="0.2">
      <c r="A288" s="38">
        <v>5.6499999999997996</v>
      </c>
      <c r="C288" s="74">
        <v>14.249999999999901</v>
      </c>
      <c r="D288" s="32">
        <v>0</v>
      </c>
      <c r="E288" s="33">
        <v>0.83333333333333337</v>
      </c>
      <c r="F288" s="39">
        <v>14.049999999999899</v>
      </c>
      <c r="G288" s="32">
        <v>0</v>
      </c>
      <c r="H288" s="75">
        <v>1</v>
      </c>
      <c r="J288" s="74">
        <v>14.249999999999901</v>
      </c>
      <c r="K288" s="32">
        <v>0</v>
      </c>
      <c r="L288" s="33">
        <v>1</v>
      </c>
      <c r="M288" s="39">
        <v>14.249999999999901</v>
      </c>
      <c r="N288" s="32">
        <v>0</v>
      </c>
      <c r="O288" s="75">
        <v>1</v>
      </c>
    </row>
    <row r="289" spans="1:15" x14ac:dyDescent="0.2">
      <c r="A289" s="38">
        <v>5.5999999999997998</v>
      </c>
      <c r="C289" s="74">
        <v>14.299999999999899</v>
      </c>
      <c r="D289" s="32">
        <v>0</v>
      </c>
      <c r="E289" s="33">
        <v>0.83333333333333337</v>
      </c>
      <c r="F289" s="39">
        <v>14.0999999999999</v>
      </c>
      <c r="G289" s="32">
        <v>0</v>
      </c>
      <c r="H289" s="75">
        <v>1</v>
      </c>
      <c r="J289" s="74">
        <v>14.299999999999899</v>
      </c>
      <c r="K289" s="32">
        <v>0</v>
      </c>
      <c r="L289" s="33">
        <v>1</v>
      </c>
      <c r="M289" s="39">
        <v>14.299999999999899</v>
      </c>
      <c r="N289" s="32">
        <v>0</v>
      </c>
      <c r="O289" s="75">
        <v>1</v>
      </c>
    </row>
    <row r="290" spans="1:15" x14ac:dyDescent="0.2">
      <c r="A290" s="38">
        <v>5.5499999999998</v>
      </c>
      <c r="C290" s="74">
        <v>14.3499999999999</v>
      </c>
      <c r="D290" s="32">
        <v>0</v>
      </c>
      <c r="E290" s="33">
        <v>0.83333333333333337</v>
      </c>
      <c r="F290" s="39">
        <v>14.149999999999901</v>
      </c>
      <c r="G290" s="32">
        <v>0</v>
      </c>
      <c r="H290" s="75">
        <v>1</v>
      </c>
      <c r="J290" s="74">
        <v>14.3499999999999</v>
      </c>
      <c r="K290" s="32">
        <v>0</v>
      </c>
      <c r="L290" s="33">
        <v>1</v>
      </c>
      <c r="M290" s="39">
        <v>14.3499999999999</v>
      </c>
      <c r="N290" s="32">
        <v>0</v>
      </c>
      <c r="O290" s="75">
        <v>1</v>
      </c>
    </row>
    <row r="291" spans="1:15" x14ac:dyDescent="0.2">
      <c r="A291" s="38">
        <v>5.4999999999998002</v>
      </c>
      <c r="C291" s="74">
        <v>14.399999999999901</v>
      </c>
      <c r="D291" s="32">
        <v>0</v>
      </c>
      <c r="E291" s="33">
        <v>0.83333333333333337</v>
      </c>
      <c r="F291" s="39">
        <v>14.1999999999999</v>
      </c>
      <c r="G291" s="32">
        <v>0</v>
      </c>
      <c r="H291" s="75">
        <v>1</v>
      </c>
      <c r="J291" s="74">
        <v>14.399999999999901</v>
      </c>
      <c r="K291" s="32">
        <v>0</v>
      </c>
      <c r="L291" s="33">
        <v>1</v>
      </c>
      <c r="M291" s="39">
        <v>14.399999999999901</v>
      </c>
      <c r="N291" s="32">
        <v>0</v>
      </c>
      <c r="O291" s="75">
        <v>1</v>
      </c>
    </row>
    <row r="292" spans="1:15" x14ac:dyDescent="0.2">
      <c r="A292" s="38">
        <v>5.4499999999998003</v>
      </c>
      <c r="C292" s="74">
        <v>14.4499999999999</v>
      </c>
      <c r="D292" s="32">
        <v>0</v>
      </c>
      <c r="E292" s="33">
        <v>0.83333333333333337</v>
      </c>
      <c r="F292" s="39">
        <v>14.249999999999901</v>
      </c>
      <c r="G292" s="32">
        <v>0</v>
      </c>
      <c r="H292" s="75">
        <v>1</v>
      </c>
      <c r="J292" s="74">
        <v>14.4499999999999</v>
      </c>
      <c r="K292" s="32">
        <v>0</v>
      </c>
      <c r="L292" s="33">
        <v>1</v>
      </c>
      <c r="M292" s="39">
        <v>14.4499999999999</v>
      </c>
      <c r="N292" s="32">
        <v>0</v>
      </c>
      <c r="O292" s="75">
        <v>1</v>
      </c>
    </row>
    <row r="293" spans="1:15" x14ac:dyDescent="0.2">
      <c r="A293" s="38">
        <v>5.3999999999997996</v>
      </c>
      <c r="C293" s="74">
        <v>14.499999999999901</v>
      </c>
      <c r="D293" s="32">
        <v>0</v>
      </c>
      <c r="E293" s="33">
        <v>0.83333333333333337</v>
      </c>
      <c r="F293" s="39">
        <v>14.299999999999899</v>
      </c>
      <c r="G293" s="32">
        <v>0</v>
      </c>
      <c r="H293" s="75">
        <v>1</v>
      </c>
      <c r="J293" s="74">
        <v>14.499999999999901</v>
      </c>
      <c r="K293" s="32">
        <v>0</v>
      </c>
      <c r="L293" s="33">
        <v>1</v>
      </c>
      <c r="M293" s="39">
        <v>14.499999999999901</v>
      </c>
      <c r="N293" s="32">
        <v>0</v>
      </c>
      <c r="O293" s="75">
        <v>1</v>
      </c>
    </row>
    <row r="294" spans="1:15" x14ac:dyDescent="0.2">
      <c r="A294" s="38">
        <v>5.3499999999997998</v>
      </c>
      <c r="C294" s="74">
        <v>14.549999999999899</v>
      </c>
      <c r="D294" s="32">
        <v>0</v>
      </c>
      <c r="E294" s="33">
        <v>0.83333333333333337</v>
      </c>
      <c r="F294" s="39">
        <v>14.3499999999999</v>
      </c>
      <c r="G294" s="32">
        <v>0</v>
      </c>
      <c r="H294" s="75">
        <v>1</v>
      </c>
      <c r="J294" s="74">
        <v>14.549999999999899</v>
      </c>
      <c r="K294" s="32">
        <v>0</v>
      </c>
      <c r="L294" s="33">
        <v>1</v>
      </c>
      <c r="M294" s="39">
        <v>14.549999999999899</v>
      </c>
      <c r="N294" s="32">
        <v>0</v>
      </c>
      <c r="O294" s="75">
        <v>1</v>
      </c>
    </row>
    <row r="295" spans="1:15" x14ac:dyDescent="0.2">
      <c r="A295" s="38">
        <v>5.2999999999998</v>
      </c>
      <c r="C295" s="74">
        <v>14.5999999999999</v>
      </c>
      <c r="D295" s="32">
        <v>0</v>
      </c>
      <c r="E295" s="33">
        <v>0.83333333333333337</v>
      </c>
      <c r="F295" s="39">
        <v>14.399999999999901</v>
      </c>
      <c r="G295" s="32">
        <v>0</v>
      </c>
      <c r="H295" s="75">
        <v>1</v>
      </c>
      <c r="J295" s="74">
        <v>14.5999999999999</v>
      </c>
      <c r="K295" s="32">
        <v>0</v>
      </c>
      <c r="L295" s="33">
        <v>1</v>
      </c>
      <c r="M295" s="39">
        <v>14.5999999999999</v>
      </c>
      <c r="N295" s="32">
        <v>0</v>
      </c>
      <c r="O295" s="75">
        <v>1</v>
      </c>
    </row>
    <row r="296" spans="1:15" x14ac:dyDescent="0.2">
      <c r="A296" s="38">
        <v>5.2499999999998002</v>
      </c>
      <c r="C296" s="74">
        <v>14.649999999999901</v>
      </c>
      <c r="D296" s="32">
        <v>0</v>
      </c>
      <c r="E296" s="33">
        <v>0.83333333333333337</v>
      </c>
      <c r="F296" s="39">
        <v>14.4499999999999</v>
      </c>
      <c r="G296" s="32">
        <v>0</v>
      </c>
      <c r="H296" s="75">
        <v>1</v>
      </c>
      <c r="J296" s="74">
        <v>14.649999999999901</v>
      </c>
      <c r="K296" s="32">
        <v>0</v>
      </c>
      <c r="L296" s="33">
        <v>1</v>
      </c>
      <c r="M296" s="39">
        <v>14.649999999999901</v>
      </c>
      <c r="N296" s="32">
        <v>0</v>
      </c>
      <c r="O296" s="75">
        <v>1</v>
      </c>
    </row>
    <row r="297" spans="1:15" x14ac:dyDescent="0.2">
      <c r="A297" s="38">
        <v>5.1999999999998003</v>
      </c>
      <c r="C297" s="74">
        <v>14.6999999999999</v>
      </c>
      <c r="D297" s="32">
        <v>0</v>
      </c>
      <c r="E297" s="33">
        <v>0.83333333333333337</v>
      </c>
      <c r="F297" s="39">
        <v>14.499999999999901</v>
      </c>
      <c r="G297" s="32">
        <v>0</v>
      </c>
      <c r="H297" s="75">
        <v>1</v>
      </c>
      <c r="J297" s="74">
        <v>14.6999999999999</v>
      </c>
      <c r="K297" s="32">
        <v>0</v>
      </c>
      <c r="L297" s="33">
        <v>1</v>
      </c>
      <c r="M297" s="39">
        <v>14.6999999999999</v>
      </c>
      <c r="N297" s="32">
        <v>0</v>
      </c>
      <c r="O297" s="75">
        <v>1</v>
      </c>
    </row>
    <row r="298" spans="1:15" x14ac:dyDescent="0.2">
      <c r="A298" s="38">
        <v>5.1499999999997996</v>
      </c>
      <c r="C298" s="74">
        <v>14.749999999999901</v>
      </c>
      <c r="D298" s="32">
        <v>0</v>
      </c>
      <c r="E298" s="33">
        <v>0.83333333333333337</v>
      </c>
      <c r="F298" s="39">
        <v>14.549999999999899</v>
      </c>
      <c r="G298" s="32">
        <v>0</v>
      </c>
      <c r="H298" s="75">
        <v>1</v>
      </c>
      <c r="J298" s="74">
        <v>14.749999999999901</v>
      </c>
      <c r="K298" s="32">
        <v>0</v>
      </c>
      <c r="L298" s="33">
        <v>1</v>
      </c>
      <c r="M298" s="39">
        <v>14.749999999999901</v>
      </c>
      <c r="N298" s="32">
        <v>0</v>
      </c>
      <c r="O298" s="75">
        <v>1</v>
      </c>
    </row>
    <row r="299" spans="1:15" x14ac:dyDescent="0.2">
      <c r="A299" s="38">
        <v>5.0999999999997998</v>
      </c>
      <c r="C299" s="74">
        <v>14.799999999999899</v>
      </c>
      <c r="D299" s="32">
        <v>0</v>
      </c>
      <c r="E299" s="33">
        <v>0.83333333333333337</v>
      </c>
      <c r="F299" s="39">
        <v>14.5999999999999</v>
      </c>
      <c r="G299" s="32">
        <v>0</v>
      </c>
      <c r="H299" s="75">
        <v>1</v>
      </c>
      <c r="J299" s="74">
        <v>14.799999999999899</v>
      </c>
      <c r="K299" s="32">
        <v>0</v>
      </c>
      <c r="L299" s="33">
        <v>1</v>
      </c>
      <c r="M299" s="39">
        <v>14.799999999999899</v>
      </c>
      <c r="N299" s="32">
        <v>0</v>
      </c>
      <c r="O299" s="75">
        <v>1</v>
      </c>
    </row>
    <row r="300" spans="1:15" x14ac:dyDescent="0.2">
      <c r="A300" s="38">
        <v>5.0499999999998</v>
      </c>
      <c r="C300" s="74">
        <v>14.8499999999999</v>
      </c>
      <c r="D300" s="32">
        <v>1</v>
      </c>
      <c r="E300" s="33">
        <v>0.8666666666666667</v>
      </c>
      <c r="F300" s="39">
        <v>14.649999999999901</v>
      </c>
      <c r="G300" s="32">
        <v>0</v>
      </c>
      <c r="H300" s="75">
        <v>1</v>
      </c>
      <c r="J300" s="74">
        <v>14.8499999999999</v>
      </c>
      <c r="K300" s="32">
        <v>0</v>
      </c>
      <c r="L300" s="33">
        <v>1</v>
      </c>
      <c r="M300" s="39">
        <v>14.8499999999999</v>
      </c>
      <c r="N300" s="32">
        <v>0</v>
      </c>
      <c r="O300" s="75">
        <v>1</v>
      </c>
    </row>
    <row r="301" spans="1:15" x14ac:dyDescent="0.2">
      <c r="A301" s="38">
        <v>4.9999999999998002</v>
      </c>
      <c r="C301" s="74">
        <v>14.899999999999901</v>
      </c>
      <c r="D301" s="32">
        <v>0</v>
      </c>
      <c r="E301" s="33">
        <v>0.8666666666666667</v>
      </c>
      <c r="F301" s="39">
        <v>14.6999999999999</v>
      </c>
      <c r="G301" s="32">
        <v>0</v>
      </c>
      <c r="H301" s="75">
        <v>1</v>
      </c>
      <c r="J301" s="74">
        <v>14.899999999999901</v>
      </c>
      <c r="K301" s="32">
        <v>0</v>
      </c>
      <c r="L301" s="33">
        <v>1</v>
      </c>
      <c r="M301" s="39">
        <v>14.899999999999901</v>
      </c>
      <c r="N301" s="32">
        <v>0</v>
      </c>
      <c r="O301" s="75">
        <v>1</v>
      </c>
    </row>
    <row r="302" spans="1:15" x14ac:dyDescent="0.2">
      <c r="A302" s="38">
        <v>4.9499999999998003</v>
      </c>
      <c r="C302" s="74">
        <v>14.9499999999999</v>
      </c>
      <c r="D302" s="32">
        <v>0</v>
      </c>
      <c r="E302" s="33">
        <v>0.8666666666666667</v>
      </c>
      <c r="F302" s="39">
        <v>14.749999999999901</v>
      </c>
      <c r="G302" s="32">
        <v>0</v>
      </c>
      <c r="H302" s="75">
        <v>1</v>
      </c>
      <c r="J302" s="74">
        <v>14.9499999999999</v>
      </c>
      <c r="K302" s="32">
        <v>0</v>
      </c>
      <c r="L302" s="33">
        <v>1</v>
      </c>
      <c r="M302" s="39">
        <v>14.9499999999999</v>
      </c>
      <c r="N302" s="32">
        <v>0</v>
      </c>
      <c r="O302" s="75">
        <v>1</v>
      </c>
    </row>
    <row r="303" spans="1:15" x14ac:dyDescent="0.2">
      <c r="A303" s="38">
        <v>4.8999999999997996</v>
      </c>
      <c r="C303" s="74">
        <v>14.999999999999901</v>
      </c>
      <c r="D303" s="32">
        <v>0</v>
      </c>
      <c r="E303" s="33">
        <v>0.8666666666666667</v>
      </c>
      <c r="F303" s="39">
        <v>14.799999999999899</v>
      </c>
      <c r="G303" s="32">
        <v>0</v>
      </c>
      <c r="H303" s="75">
        <v>1</v>
      </c>
      <c r="J303" s="74">
        <v>14.999999999999901</v>
      </c>
      <c r="K303" s="32">
        <v>0</v>
      </c>
      <c r="L303" s="33">
        <v>1</v>
      </c>
      <c r="M303" s="39">
        <v>14.999999999999901</v>
      </c>
      <c r="N303" s="32">
        <v>0</v>
      </c>
      <c r="O303" s="75">
        <v>1</v>
      </c>
    </row>
    <row r="304" spans="1:15" x14ac:dyDescent="0.2">
      <c r="A304" s="38">
        <v>4.8499999999997998</v>
      </c>
      <c r="C304" s="74">
        <v>15.049999999999899</v>
      </c>
      <c r="D304" s="32">
        <v>0</v>
      </c>
      <c r="E304" s="33">
        <v>0.8666666666666667</v>
      </c>
      <c r="F304" s="39">
        <v>14.899999999999901</v>
      </c>
      <c r="G304" s="32">
        <v>0</v>
      </c>
      <c r="H304" s="75">
        <v>1</v>
      </c>
      <c r="J304" s="74">
        <v>15.049999999999899</v>
      </c>
      <c r="K304" s="32">
        <v>0</v>
      </c>
      <c r="L304" s="33">
        <v>1</v>
      </c>
      <c r="M304" s="39">
        <v>15.049999999999899</v>
      </c>
      <c r="N304" s="32">
        <v>0</v>
      </c>
      <c r="O304" s="75">
        <v>1</v>
      </c>
    </row>
    <row r="305" spans="1:15" x14ac:dyDescent="0.2">
      <c r="A305" s="38">
        <v>4.7999999999998</v>
      </c>
      <c r="C305" s="74">
        <v>15.0999999999999</v>
      </c>
      <c r="D305" s="32">
        <v>0</v>
      </c>
      <c r="E305" s="33">
        <v>0.8666666666666667</v>
      </c>
      <c r="F305" s="39">
        <v>14.9499999999999</v>
      </c>
      <c r="G305" s="32">
        <v>0</v>
      </c>
      <c r="H305" s="75">
        <v>1</v>
      </c>
      <c r="J305" s="74">
        <v>15.0999999999999</v>
      </c>
      <c r="K305" s="32">
        <v>0</v>
      </c>
      <c r="L305" s="33">
        <v>1</v>
      </c>
      <c r="M305" s="39">
        <v>15.0999999999999</v>
      </c>
      <c r="N305" s="32">
        <v>0</v>
      </c>
      <c r="O305" s="75">
        <v>1</v>
      </c>
    </row>
    <row r="306" spans="1:15" x14ac:dyDescent="0.2">
      <c r="A306" s="38">
        <v>4.7499999999998002</v>
      </c>
      <c r="C306" s="74">
        <v>15.149999999999901</v>
      </c>
      <c r="D306" s="32">
        <v>0</v>
      </c>
      <c r="E306" s="33">
        <v>0.8666666666666667</v>
      </c>
      <c r="F306" s="39">
        <v>14.999999999999901</v>
      </c>
      <c r="G306" s="32">
        <v>0</v>
      </c>
      <c r="H306" s="75">
        <v>1</v>
      </c>
      <c r="J306" s="74">
        <v>15.149999999999901</v>
      </c>
      <c r="K306" s="32">
        <v>0</v>
      </c>
      <c r="L306" s="33">
        <v>1</v>
      </c>
      <c r="M306" s="39">
        <v>15.149999999999901</v>
      </c>
      <c r="N306" s="32">
        <v>0</v>
      </c>
      <c r="O306" s="75">
        <v>1</v>
      </c>
    </row>
    <row r="307" spans="1:15" x14ac:dyDescent="0.2">
      <c r="A307" s="38">
        <v>4.6999999999998003</v>
      </c>
      <c r="C307" s="74">
        <v>15.1999999999999</v>
      </c>
      <c r="D307" s="32">
        <v>0</v>
      </c>
      <c r="E307" s="33">
        <v>0.8666666666666667</v>
      </c>
      <c r="F307" s="39">
        <v>15.049999999999899</v>
      </c>
      <c r="G307" s="32">
        <v>0</v>
      </c>
      <c r="H307" s="75">
        <v>1</v>
      </c>
      <c r="J307" s="74">
        <v>15.1999999999999</v>
      </c>
      <c r="K307" s="32">
        <v>0</v>
      </c>
      <c r="L307" s="33">
        <v>1</v>
      </c>
      <c r="M307" s="39">
        <v>15.1999999999999</v>
      </c>
      <c r="N307" s="32">
        <v>0</v>
      </c>
      <c r="O307" s="75">
        <v>1</v>
      </c>
    </row>
    <row r="308" spans="1:15" x14ac:dyDescent="0.2">
      <c r="A308" s="38">
        <v>4.6499999999997996</v>
      </c>
      <c r="C308" s="74">
        <v>15.249999999999901</v>
      </c>
      <c r="D308" s="32">
        <v>0</v>
      </c>
      <c r="E308" s="33">
        <v>0.8666666666666667</v>
      </c>
      <c r="F308" s="39">
        <v>15.0999999999999</v>
      </c>
      <c r="G308" s="32">
        <v>0</v>
      </c>
      <c r="H308" s="75">
        <v>1</v>
      </c>
      <c r="J308" s="74">
        <v>15.249999999999901</v>
      </c>
      <c r="K308" s="32">
        <v>0</v>
      </c>
      <c r="L308" s="33">
        <v>1</v>
      </c>
      <c r="M308" s="39">
        <v>15.249999999999901</v>
      </c>
      <c r="N308" s="32">
        <v>0</v>
      </c>
      <c r="O308" s="75">
        <v>1</v>
      </c>
    </row>
    <row r="309" spans="1:15" x14ac:dyDescent="0.2">
      <c r="A309" s="38">
        <v>4.5999999999997998</v>
      </c>
      <c r="C309" s="74">
        <v>15.299999999999899</v>
      </c>
      <c r="D309" s="32">
        <v>0</v>
      </c>
      <c r="E309" s="33">
        <v>0.8666666666666667</v>
      </c>
      <c r="F309" s="39">
        <v>15.149999999999901</v>
      </c>
      <c r="G309" s="32">
        <v>0</v>
      </c>
      <c r="H309" s="75">
        <v>1</v>
      </c>
      <c r="J309" s="74">
        <v>15.299999999999899</v>
      </c>
      <c r="K309" s="32">
        <v>0</v>
      </c>
      <c r="L309" s="33">
        <v>1</v>
      </c>
      <c r="M309" s="39">
        <v>15.299999999999899</v>
      </c>
      <c r="N309" s="32">
        <v>0</v>
      </c>
      <c r="O309" s="75">
        <v>1</v>
      </c>
    </row>
    <row r="310" spans="1:15" x14ac:dyDescent="0.2">
      <c r="A310" s="38">
        <v>4.5499999999998</v>
      </c>
      <c r="C310" s="74">
        <v>15.3499999999999</v>
      </c>
      <c r="D310" s="32">
        <v>0</v>
      </c>
      <c r="E310" s="33">
        <v>0.8666666666666667</v>
      </c>
      <c r="F310" s="39">
        <v>15.1999999999999</v>
      </c>
      <c r="G310" s="32">
        <v>0</v>
      </c>
      <c r="H310" s="75">
        <v>1</v>
      </c>
      <c r="J310" s="74">
        <v>15.3499999999999</v>
      </c>
      <c r="K310" s="32">
        <v>0</v>
      </c>
      <c r="L310" s="33">
        <v>1</v>
      </c>
      <c r="M310" s="39">
        <v>15.3499999999999</v>
      </c>
      <c r="N310" s="32">
        <v>0</v>
      </c>
      <c r="O310" s="75">
        <v>1</v>
      </c>
    </row>
    <row r="311" spans="1:15" x14ac:dyDescent="0.2">
      <c r="A311" s="38">
        <v>4.4999999999998002</v>
      </c>
      <c r="C311" s="74">
        <v>15.399999999999901</v>
      </c>
      <c r="D311" s="32">
        <v>0</v>
      </c>
      <c r="E311" s="33">
        <v>0.8666666666666667</v>
      </c>
      <c r="F311" s="39">
        <v>15.249999999999901</v>
      </c>
      <c r="G311" s="32">
        <v>0</v>
      </c>
      <c r="H311" s="75">
        <v>1</v>
      </c>
      <c r="J311" s="74">
        <v>15.399999999999901</v>
      </c>
      <c r="K311" s="32">
        <v>0</v>
      </c>
      <c r="L311" s="33">
        <v>1</v>
      </c>
      <c r="M311" s="39">
        <v>15.399999999999901</v>
      </c>
      <c r="N311" s="32">
        <v>0</v>
      </c>
      <c r="O311" s="75">
        <v>1</v>
      </c>
    </row>
    <row r="312" spans="1:15" x14ac:dyDescent="0.2">
      <c r="A312" s="38">
        <v>4.4499999999998003</v>
      </c>
      <c r="C312" s="74">
        <v>15.4499999999999</v>
      </c>
      <c r="D312" s="32">
        <v>0</v>
      </c>
      <c r="E312" s="33">
        <v>0.8666666666666667</v>
      </c>
      <c r="F312" s="39">
        <v>15.299999999999899</v>
      </c>
      <c r="G312" s="32">
        <v>0</v>
      </c>
      <c r="H312" s="75">
        <v>1</v>
      </c>
      <c r="J312" s="74">
        <v>15.4499999999999</v>
      </c>
      <c r="K312" s="32">
        <v>0</v>
      </c>
      <c r="L312" s="33">
        <v>1</v>
      </c>
      <c r="M312" s="39">
        <v>15.4499999999999</v>
      </c>
      <c r="N312" s="32">
        <v>0</v>
      </c>
      <c r="O312" s="75">
        <v>1</v>
      </c>
    </row>
    <row r="313" spans="1:15" x14ac:dyDescent="0.2">
      <c r="A313" s="38">
        <v>4.3999999999997996</v>
      </c>
      <c r="C313" s="74">
        <v>15.499999999999901</v>
      </c>
      <c r="D313" s="32">
        <v>0</v>
      </c>
      <c r="E313" s="33">
        <v>0.8666666666666667</v>
      </c>
      <c r="F313" s="39">
        <v>15.3499999999999</v>
      </c>
      <c r="G313" s="32">
        <v>0</v>
      </c>
      <c r="H313" s="75">
        <v>1</v>
      </c>
      <c r="J313" s="74">
        <v>15.499999999999901</v>
      </c>
      <c r="K313" s="32">
        <v>0</v>
      </c>
      <c r="L313" s="33">
        <v>1</v>
      </c>
      <c r="M313" s="39">
        <v>15.499999999999901</v>
      </c>
      <c r="N313" s="32">
        <v>0</v>
      </c>
      <c r="O313" s="75">
        <v>1</v>
      </c>
    </row>
    <row r="314" spans="1:15" x14ac:dyDescent="0.2">
      <c r="A314" s="38">
        <v>4.3499999999997998</v>
      </c>
      <c r="C314" s="74">
        <v>15.549999999999899</v>
      </c>
      <c r="D314" s="32">
        <v>0</v>
      </c>
      <c r="E314" s="33">
        <v>0.8666666666666667</v>
      </c>
      <c r="F314" s="39">
        <v>15.399999999999901</v>
      </c>
      <c r="G314" s="32">
        <v>0</v>
      </c>
      <c r="H314" s="75">
        <v>1</v>
      </c>
      <c r="J314" s="74">
        <v>15.549999999999899</v>
      </c>
      <c r="K314" s="32">
        <v>0</v>
      </c>
      <c r="L314" s="33">
        <v>1</v>
      </c>
      <c r="M314" s="39">
        <v>15.549999999999899</v>
      </c>
      <c r="N314" s="32">
        <v>0</v>
      </c>
      <c r="O314" s="75">
        <v>1</v>
      </c>
    </row>
    <row r="315" spans="1:15" x14ac:dyDescent="0.2">
      <c r="A315" s="38">
        <v>4.2999999999998</v>
      </c>
      <c r="C315" s="74">
        <v>15.5999999999999</v>
      </c>
      <c r="D315" s="32">
        <v>0</v>
      </c>
      <c r="E315" s="33">
        <v>0.8666666666666667</v>
      </c>
      <c r="F315" s="39">
        <v>15.4499999999999</v>
      </c>
      <c r="G315" s="32">
        <v>0</v>
      </c>
      <c r="H315" s="75">
        <v>1</v>
      </c>
      <c r="J315" s="74">
        <v>15.5999999999999</v>
      </c>
      <c r="K315" s="32">
        <v>0</v>
      </c>
      <c r="L315" s="33">
        <v>1</v>
      </c>
      <c r="M315" s="39">
        <v>15.5999999999999</v>
      </c>
      <c r="N315" s="32">
        <v>0</v>
      </c>
      <c r="O315" s="75">
        <v>1</v>
      </c>
    </row>
    <row r="316" spans="1:15" x14ac:dyDescent="0.2">
      <c r="A316" s="38">
        <v>4.2499999999998002</v>
      </c>
      <c r="C316" s="74">
        <v>15.649999999999901</v>
      </c>
      <c r="D316" s="32">
        <v>0</v>
      </c>
      <c r="E316" s="33">
        <v>0.8666666666666667</v>
      </c>
      <c r="F316" s="39">
        <v>15.499999999999901</v>
      </c>
      <c r="G316" s="32">
        <v>0</v>
      </c>
      <c r="H316" s="75">
        <v>1</v>
      </c>
      <c r="J316" s="74">
        <v>15.649999999999901</v>
      </c>
      <c r="K316" s="32">
        <v>0</v>
      </c>
      <c r="L316" s="33">
        <v>1</v>
      </c>
      <c r="M316" s="39">
        <v>15.649999999999901</v>
      </c>
      <c r="N316" s="32">
        <v>0</v>
      </c>
      <c r="O316" s="75">
        <v>1</v>
      </c>
    </row>
    <row r="317" spans="1:15" x14ac:dyDescent="0.2">
      <c r="A317" s="38">
        <v>4.1999999999998003</v>
      </c>
      <c r="C317" s="74">
        <v>15.6999999999999</v>
      </c>
      <c r="D317" s="32">
        <v>0</v>
      </c>
      <c r="E317" s="33">
        <v>0.8666666666666667</v>
      </c>
      <c r="F317" s="39">
        <v>15.549999999999899</v>
      </c>
      <c r="G317" s="32">
        <v>0</v>
      </c>
      <c r="H317" s="75">
        <v>1</v>
      </c>
      <c r="J317" s="74">
        <v>15.6999999999999</v>
      </c>
      <c r="K317" s="32">
        <v>0</v>
      </c>
      <c r="L317" s="33">
        <v>1</v>
      </c>
      <c r="M317" s="39">
        <v>15.6999999999999</v>
      </c>
      <c r="N317" s="32">
        <v>0</v>
      </c>
      <c r="O317" s="75">
        <v>1</v>
      </c>
    </row>
    <row r="318" spans="1:15" x14ac:dyDescent="0.2">
      <c r="A318" s="38">
        <v>4.1499999999997996</v>
      </c>
      <c r="C318" s="74">
        <v>15.749999999999901</v>
      </c>
      <c r="D318" s="32">
        <v>0</v>
      </c>
      <c r="E318" s="33">
        <v>0.8666666666666667</v>
      </c>
      <c r="F318" s="39">
        <v>15.5999999999999</v>
      </c>
      <c r="G318" s="32">
        <v>0</v>
      </c>
      <c r="H318" s="75">
        <v>1</v>
      </c>
      <c r="J318" s="74">
        <v>15.749999999999901</v>
      </c>
      <c r="K318" s="32">
        <v>0</v>
      </c>
      <c r="L318" s="33">
        <v>1</v>
      </c>
      <c r="M318" s="39">
        <v>15.749999999999901</v>
      </c>
      <c r="N318" s="32">
        <v>0</v>
      </c>
      <c r="O318" s="75">
        <v>1</v>
      </c>
    </row>
    <row r="319" spans="1:15" x14ac:dyDescent="0.2">
      <c r="A319" s="38">
        <v>4.0999999999997998</v>
      </c>
      <c r="C319" s="74">
        <v>15.799999999999899</v>
      </c>
      <c r="D319" s="32">
        <v>0</v>
      </c>
      <c r="E319" s="33">
        <v>0.8666666666666667</v>
      </c>
      <c r="F319" s="39">
        <v>15.649999999999901</v>
      </c>
      <c r="G319" s="32">
        <v>0</v>
      </c>
      <c r="H319" s="75">
        <v>1</v>
      </c>
      <c r="J319" s="74">
        <v>15.799999999999899</v>
      </c>
      <c r="K319" s="32">
        <v>0</v>
      </c>
      <c r="L319" s="33">
        <v>1</v>
      </c>
      <c r="M319" s="39">
        <v>15.799999999999899</v>
      </c>
      <c r="N319" s="32">
        <v>0</v>
      </c>
      <c r="O319" s="75">
        <v>1</v>
      </c>
    </row>
    <row r="320" spans="1:15" x14ac:dyDescent="0.2">
      <c r="A320" s="38">
        <v>4.0499999999998</v>
      </c>
      <c r="C320" s="74">
        <v>15.8499999999999</v>
      </c>
      <c r="D320" s="32">
        <v>0</v>
      </c>
      <c r="E320" s="33">
        <v>0.8666666666666667</v>
      </c>
      <c r="F320" s="39">
        <v>15.6999999999999</v>
      </c>
      <c r="G320" s="32">
        <v>0</v>
      </c>
      <c r="H320" s="75">
        <v>1</v>
      </c>
      <c r="J320" s="74">
        <v>15.8499999999999</v>
      </c>
      <c r="K320" s="32">
        <v>0</v>
      </c>
      <c r="L320" s="33">
        <v>1</v>
      </c>
      <c r="M320" s="39">
        <v>15.8499999999999</v>
      </c>
      <c r="N320" s="32">
        <v>0</v>
      </c>
      <c r="O320" s="75">
        <v>1</v>
      </c>
    </row>
    <row r="321" spans="1:15" x14ac:dyDescent="0.2">
      <c r="A321" s="38">
        <v>3.9999999999998002</v>
      </c>
      <c r="C321" s="74">
        <v>15.899999999999901</v>
      </c>
      <c r="D321" s="32">
        <v>1</v>
      </c>
      <c r="E321" s="33">
        <v>0.9</v>
      </c>
      <c r="F321" s="39">
        <v>15.749999999999901</v>
      </c>
      <c r="G321" s="32">
        <v>0</v>
      </c>
      <c r="H321" s="75">
        <v>1</v>
      </c>
      <c r="J321" s="74">
        <v>15.899999999999901</v>
      </c>
      <c r="K321" s="32">
        <v>0</v>
      </c>
      <c r="L321" s="33">
        <v>1</v>
      </c>
      <c r="M321" s="39">
        <v>15.899999999999901</v>
      </c>
      <c r="N321" s="32">
        <v>0</v>
      </c>
      <c r="O321" s="75">
        <v>1</v>
      </c>
    </row>
    <row r="322" spans="1:15" x14ac:dyDescent="0.2">
      <c r="A322" s="38">
        <v>3.9499999999997999</v>
      </c>
      <c r="C322" s="74">
        <v>15.9499999999999</v>
      </c>
      <c r="D322" s="32">
        <v>0</v>
      </c>
      <c r="E322" s="33">
        <v>0.9</v>
      </c>
      <c r="F322" s="39">
        <v>15.799999999999899</v>
      </c>
      <c r="G322" s="32">
        <v>0</v>
      </c>
      <c r="H322" s="75">
        <v>1</v>
      </c>
      <c r="J322" s="74">
        <v>15.9499999999999</v>
      </c>
      <c r="K322" s="32">
        <v>0</v>
      </c>
      <c r="L322" s="33">
        <v>1</v>
      </c>
      <c r="M322" s="39">
        <v>15.9499999999999</v>
      </c>
      <c r="N322" s="32">
        <v>0</v>
      </c>
      <c r="O322" s="75">
        <v>1</v>
      </c>
    </row>
    <row r="323" spans="1:15" x14ac:dyDescent="0.2">
      <c r="A323" s="38">
        <v>3.8999999999998001</v>
      </c>
      <c r="C323" s="74">
        <v>15.999999999999901</v>
      </c>
      <c r="D323" s="32">
        <v>0</v>
      </c>
      <c r="E323" s="33">
        <v>0.9</v>
      </c>
      <c r="F323" s="39">
        <v>15.8499999999999</v>
      </c>
      <c r="G323" s="32">
        <v>0</v>
      </c>
      <c r="H323" s="75">
        <v>1</v>
      </c>
      <c r="J323" s="74">
        <v>15.999999999999901</v>
      </c>
      <c r="K323" s="32">
        <v>0</v>
      </c>
      <c r="L323" s="33">
        <v>1</v>
      </c>
      <c r="M323" s="39">
        <v>15.999999999999901</v>
      </c>
      <c r="N323" s="32">
        <v>0</v>
      </c>
      <c r="O323" s="75">
        <v>1</v>
      </c>
    </row>
    <row r="324" spans="1:15" x14ac:dyDescent="0.2">
      <c r="A324" s="38">
        <v>3.8499999999997998</v>
      </c>
      <c r="C324" s="74">
        <v>16.049999999999901</v>
      </c>
      <c r="D324" s="32">
        <v>0</v>
      </c>
      <c r="E324" s="33">
        <v>0.9</v>
      </c>
      <c r="F324" s="39">
        <v>15.9499999999999</v>
      </c>
      <c r="G324" s="32">
        <v>0</v>
      </c>
      <c r="H324" s="75">
        <v>1</v>
      </c>
      <c r="J324" s="74">
        <v>16.049999999999901</v>
      </c>
      <c r="K324" s="32">
        <v>0</v>
      </c>
      <c r="L324" s="33">
        <v>1</v>
      </c>
      <c r="M324" s="39">
        <v>16.049999999999901</v>
      </c>
      <c r="N324" s="32">
        <v>0</v>
      </c>
      <c r="O324" s="75">
        <v>1</v>
      </c>
    </row>
    <row r="325" spans="1:15" x14ac:dyDescent="0.2">
      <c r="A325" s="38">
        <v>3.7999999999998</v>
      </c>
      <c r="C325" s="74">
        <v>16.099999999999898</v>
      </c>
      <c r="D325" s="32">
        <v>0</v>
      </c>
      <c r="E325" s="33">
        <v>0.9</v>
      </c>
      <c r="F325" s="39">
        <v>15.999999999999901</v>
      </c>
      <c r="G325" s="32">
        <v>0</v>
      </c>
      <c r="H325" s="75">
        <v>1</v>
      </c>
      <c r="J325" s="74">
        <v>16.099999999999898</v>
      </c>
      <c r="K325" s="32">
        <v>0</v>
      </c>
      <c r="L325" s="33">
        <v>1</v>
      </c>
      <c r="M325" s="39">
        <v>16.099999999999898</v>
      </c>
      <c r="N325" s="32">
        <v>0</v>
      </c>
      <c r="O325" s="75">
        <v>1</v>
      </c>
    </row>
    <row r="326" spans="1:15" x14ac:dyDescent="0.2">
      <c r="A326" s="38">
        <v>3.7499999999998002</v>
      </c>
      <c r="C326" s="74">
        <v>16.149999999999899</v>
      </c>
      <c r="D326" s="32">
        <v>0</v>
      </c>
      <c r="E326" s="33">
        <v>0.9</v>
      </c>
      <c r="F326" s="39">
        <v>16.049999999999901</v>
      </c>
      <c r="G326" s="32">
        <v>0</v>
      </c>
      <c r="H326" s="75">
        <v>1</v>
      </c>
      <c r="J326" s="74">
        <v>16.149999999999899</v>
      </c>
      <c r="K326" s="32">
        <v>0</v>
      </c>
      <c r="L326" s="33">
        <v>1</v>
      </c>
      <c r="M326" s="39">
        <v>16.149999999999899</v>
      </c>
      <c r="N326" s="32">
        <v>0</v>
      </c>
      <c r="O326" s="75">
        <v>1</v>
      </c>
    </row>
    <row r="327" spans="1:15" x14ac:dyDescent="0.2">
      <c r="A327" s="38">
        <v>3.6999999999997999</v>
      </c>
      <c r="C327" s="74">
        <v>16.1999999999999</v>
      </c>
      <c r="D327" s="32">
        <v>1</v>
      </c>
      <c r="E327" s="33">
        <v>0.93333333333333335</v>
      </c>
      <c r="F327" s="39">
        <v>16.099999999999898</v>
      </c>
      <c r="G327" s="32">
        <v>0</v>
      </c>
      <c r="H327" s="75">
        <v>1</v>
      </c>
      <c r="J327" s="74">
        <v>16.1999999999999</v>
      </c>
      <c r="K327" s="32">
        <v>0</v>
      </c>
      <c r="L327" s="33">
        <v>1</v>
      </c>
      <c r="M327" s="39">
        <v>16.1999999999999</v>
      </c>
      <c r="N327" s="32">
        <v>0</v>
      </c>
      <c r="O327" s="75">
        <v>1</v>
      </c>
    </row>
    <row r="328" spans="1:15" x14ac:dyDescent="0.2">
      <c r="A328" s="38">
        <v>3.6499999999998001</v>
      </c>
      <c r="C328" s="74">
        <v>16.25</v>
      </c>
      <c r="D328" s="32">
        <v>0</v>
      </c>
      <c r="E328" s="33">
        <v>0.93333333333333335</v>
      </c>
      <c r="F328" s="39">
        <v>16.149999999999899</v>
      </c>
      <c r="G328" s="32">
        <v>0</v>
      </c>
      <c r="H328" s="75">
        <v>1</v>
      </c>
      <c r="J328" s="74">
        <v>16.25</v>
      </c>
      <c r="K328" s="32">
        <v>0</v>
      </c>
      <c r="L328" s="33">
        <v>1</v>
      </c>
      <c r="M328" s="39">
        <v>16.25</v>
      </c>
      <c r="N328" s="32">
        <v>0</v>
      </c>
      <c r="O328" s="75">
        <v>1</v>
      </c>
    </row>
    <row r="329" spans="1:15" x14ac:dyDescent="0.2">
      <c r="A329" s="38">
        <v>3.5999999999997998</v>
      </c>
      <c r="C329" s="74">
        <v>16.3</v>
      </c>
      <c r="D329" s="32">
        <v>0</v>
      </c>
      <c r="E329" s="33">
        <v>0.93333333333333335</v>
      </c>
      <c r="F329" s="39">
        <v>16.25</v>
      </c>
      <c r="G329" s="32">
        <v>0</v>
      </c>
      <c r="H329" s="75">
        <v>1</v>
      </c>
      <c r="J329" s="74">
        <v>16.3</v>
      </c>
      <c r="K329" s="32">
        <v>0</v>
      </c>
      <c r="L329" s="33">
        <v>1</v>
      </c>
      <c r="M329" s="39">
        <v>16.3</v>
      </c>
      <c r="N329" s="32">
        <v>0</v>
      </c>
      <c r="O329" s="75">
        <v>1</v>
      </c>
    </row>
    <row r="330" spans="1:15" x14ac:dyDescent="0.2">
      <c r="A330" s="38">
        <v>3.5499999999998</v>
      </c>
      <c r="C330" s="74">
        <v>16.350000000000001</v>
      </c>
      <c r="D330" s="32">
        <v>0</v>
      </c>
      <c r="E330" s="33">
        <v>0.93333333333333335</v>
      </c>
      <c r="F330" s="39">
        <v>16.3</v>
      </c>
      <c r="G330" s="32">
        <v>0</v>
      </c>
      <c r="H330" s="75">
        <v>1</v>
      </c>
      <c r="J330" s="74">
        <v>16.350000000000001</v>
      </c>
      <c r="K330" s="32">
        <v>0</v>
      </c>
      <c r="L330" s="33">
        <v>1</v>
      </c>
      <c r="M330" s="39">
        <v>16.350000000000001</v>
      </c>
      <c r="N330" s="32">
        <v>0</v>
      </c>
      <c r="O330" s="75">
        <v>1</v>
      </c>
    </row>
    <row r="331" spans="1:15" x14ac:dyDescent="0.2">
      <c r="A331" s="38">
        <v>3.4999999999998002</v>
      </c>
      <c r="C331" s="74">
        <v>16.399999999999899</v>
      </c>
      <c r="D331" s="32">
        <v>0</v>
      </c>
      <c r="E331" s="33">
        <v>0.93333333333333335</v>
      </c>
      <c r="F331" s="39">
        <v>16.350000000000001</v>
      </c>
      <c r="G331" s="32">
        <v>0</v>
      </c>
      <c r="H331" s="75">
        <v>1</v>
      </c>
      <c r="J331" s="74">
        <v>16.399999999999899</v>
      </c>
      <c r="K331" s="32">
        <v>0</v>
      </c>
      <c r="L331" s="33">
        <v>1</v>
      </c>
      <c r="M331" s="39">
        <v>16.399999999999899</v>
      </c>
      <c r="N331" s="32">
        <v>0</v>
      </c>
      <c r="O331" s="75">
        <v>1</v>
      </c>
    </row>
    <row r="332" spans="1:15" x14ac:dyDescent="0.2">
      <c r="A332" s="38">
        <v>3.4499999999997999</v>
      </c>
      <c r="C332" s="74">
        <v>16.4499999999999</v>
      </c>
      <c r="D332" s="32">
        <v>0</v>
      </c>
      <c r="E332" s="33">
        <v>0.93333333333333335</v>
      </c>
      <c r="F332" s="39">
        <v>16.399999999999899</v>
      </c>
      <c r="G332" s="32">
        <v>0</v>
      </c>
      <c r="H332" s="75">
        <v>1</v>
      </c>
      <c r="J332" s="74">
        <v>16.4499999999999</v>
      </c>
      <c r="K332" s="32">
        <v>0</v>
      </c>
      <c r="L332" s="33">
        <v>1</v>
      </c>
      <c r="M332" s="39">
        <v>16.4499999999999</v>
      </c>
      <c r="N332" s="32">
        <v>0</v>
      </c>
      <c r="O332" s="75">
        <v>1</v>
      </c>
    </row>
    <row r="333" spans="1:15" x14ac:dyDescent="0.2">
      <c r="A333" s="38">
        <v>3.3999999999998001</v>
      </c>
      <c r="C333" s="74">
        <v>16.5</v>
      </c>
      <c r="D333" s="32">
        <v>0</v>
      </c>
      <c r="E333" s="33">
        <v>0.93333333333333335</v>
      </c>
      <c r="F333" s="39">
        <v>16.4499999999999</v>
      </c>
      <c r="G333" s="32">
        <v>0</v>
      </c>
      <c r="H333" s="75">
        <v>1</v>
      </c>
      <c r="J333" s="74">
        <v>16.5</v>
      </c>
      <c r="K333" s="32">
        <v>0</v>
      </c>
      <c r="L333" s="33">
        <v>1</v>
      </c>
      <c r="M333" s="39">
        <v>16.5</v>
      </c>
      <c r="N333" s="32">
        <v>0</v>
      </c>
      <c r="O333" s="75">
        <v>1</v>
      </c>
    </row>
    <row r="334" spans="1:15" x14ac:dyDescent="0.2">
      <c r="A334" s="38">
        <v>3.3499999999997998</v>
      </c>
      <c r="C334" s="74">
        <v>16.55</v>
      </c>
      <c r="D334" s="32">
        <v>0</v>
      </c>
      <c r="E334" s="33">
        <v>0.93333333333333335</v>
      </c>
      <c r="F334" s="39">
        <v>16.5</v>
      </c>
      <c r="G334" s="32">
        <v>0</v>
      </c>
      <c r="H334" s="75">
        <v>1</v>
      </c>
      <c r="J334" s="74">
        <v>16.55</v>
      </c>
      <c r="K334" s="32">
        <v>0</v>
      </c>
      <c r="L334" s="33">
        <v>1</v>
      </c>
      <c r="M334" s="39">
        <v>16.55</v>
      </c>
      <c r="N334" s="32">
        <v>0</v>
      </c>
      <c r="O334" s="75">
        <v>1</v>
      </c>
    </row>
    <row r="335" spans="1:15" x14ac:dyDescent="0.2">
      <c r="A335" s="38">
        <v>3.2999999999998</v>
      </c>
      <c r="C335" s="74">
        <v>16.600000000000001</v>
      </c>
      <c r="D335" s="32">
        <v>0</v>
      </c>
      <c r="E335" s="33">
        <v>0.93333333333333335</v>
      </c>
      <c r="F335" s="39">
        <v>16.55</v>
      </c>
      <c r="G335" s="32">
        <v>0</v>
      </c>
      <c r="H335" s="75">
        <v>1</v>
      </c>
      <c r="J335" s="74">
        <v>16.600000000000001</v>
      </c>
      <c r="K335" s="32">
        <v>0</v>
      </c>
      <c r="L335" s="33">
        <v>1</v>
      </c>
      <c r="M335" s="39">
        <v>16.600000000000001</v>
      </c>
      <c r="N335" s="32">
        <v>0</v>
      </c>
      <c r="O335" s="75">
        <v>1</v>
      </c>
    </row>
    <row r="336" spans="1:15" x14ac:dyDescent="0.2">
      <c r="A336" s="38">
        <v>3.2499999999998002</v>
      </c>
      <c r="C336" s="74">
        <v>16.649999999999899</v>
      </c>
      <c r="D336" s="32">
        <v>0</v>
      </c>
      <c r="E336" s="33">
        <v>0.93333333333333335</v>
      </c>
      <c r="F336" s="39">
        <v>16.600000000000001</v>
      </c>
      <c r="G336" s="32">
        <v>0</v>
      </c>
      <c r="H336" s="75">
        <v>1</v>
      </c>
      <c r="J336" s="74">
        <v>16.649999999999899</v>
      </c>
      <c r="K336" s="32">
        <v>0</v>
      </c>
      <c r="L336" s="33">
        <v>1</v>
      </c>
      <c r="M336" s="39">
        <v>16.649999999999899</v>
      </c>
      <c r="N336" s="32">
        <v>0</v>
      </c>
      <c r="O336" s="75">
        <v>1</v>
      </c>
    </row>
    <row r="337" spans="1:15" x14ac:dyDescent="0.2">
      <c r="A337" s="38">
        <v>3.1999999999997999</v>
      </c>
      <c r="C337" s="74">
        <v>16.6999999999999</v>
      </c>
      <c r="D337" s="32">
        <v>0</v>
      </c>
      <c r="E337" s="33">
        <v>0.93333333333333335</v>
      </c>
      <c r="F337" s="39">
        <v>16.649999999999899</v>
      </c>
      <c r="G337" s="32">
        <v>0</v>
      </c>
      <c r="H337" s="75">
        <v>1</v>
      </c>
      <c r="J337" s="74">
        <v>16.6999999999999</v>
      </c>
      <c r="K337" s="32">
        <v>0</v>
      </c>
      <c r="L337" s="33">
        <v>1</v>
      </c>
      <c r="M337" s="39">
        <v>16.6999999999999</v>
      </c>
      <c r="N337" s="32">
        <v>0</v>
      </c>
      <c r="O337" s="75">
        <v>1</v>
      </c>
    </row>
    <row r="338" spans="1:15" x14ac:dyDescent="0.2">
      <c r="A338" s="38">
        <v>3.1499999999998001</v>
      </c>
      <c r="C338" s="74">
        <v>16.75</v>
      </c>
      <c r="D338" s="32">
        <v>0</v>
      </c>
      <c r="E338" s="33">
        <v>0.93333333333333335</v>
      </c>
      <c r="F338" s="39">
        <v>16.6999999999999</v>
      </c>
      <c r="G338" s="32">
        <v>0</v>
      </c>
      <c r="H338" s="75">
        <v>1</v>
      </c>
      <c r="J338" s="74">
        <v>16.75</v>
      </c>
      <c r="K338" s="32">
        <v>0</v>
      </c>
      <c r="L338" s="33">
        <v>1</v>
      </c>
      <c r="M338" s="39">
        <v>16.75</v>
      </c>
      <c r="N338" s="32">
        <v>0</v>
      </c>
      <c r="O338" s="75">
        <v>1</v>
      </c>
    </row>
    <row r="339" spans="1:15" x14ac:dyDescent="0.2">
      <c r="A339" s="38">
        <v>3.0999999999997998</v>
      </c>
      <c r="C339" s="74">
        <v>16.8</v>
      </c>
      <c r="D339" s="32">
        <v>0</v>
      </c>
      <c r="E339" s="33">
        <v>0.93333333333333335</v>
      </c>
      <c r="F339" s="39">
        <v>16.75</v>
      </c>
      <c r="G339" s="32">
        <v>0</v>
      </c>
      <c r="H339" s="75">
        <v>1</v>
      </c>
      <c r="J339" s="74">
        <v>16.8</v>
      </c>
      <c r="K339" s="32">
        <v>0</v>
      </c>
      <c r="L339" s="33">
        <v>1</v>
      </c>
      <c r="M339" s="39">
        <v>16.8</v>
      </c>
      <c r="N339" s="32">
        <v>0</v>
      </c>
      <c r="O339" s="75">
        <v>1</v>
      </c>
    </row>
    <row r="340" spans="1:15" x14ac:dyDescent="0.2">
      <c r="A340" s="38">
        <v>3.0499999999998</v>
      </c>
      <c r="C340" s="74">
        <v>16.850000000000001</v>
      </c>
      <c r="D340" s="32">
        <v>0</v>
      </c>
      <c r="E340" s="33">
        <v>0.93333333333333335</v>
      </c>
      <c r="F340" s="39">
        <v>16.8</v>
      </c>
      <c r="G340" s="32">
        <v>0</v>
      </c>
      <c r="H340" s="75">
        <v>1</v>
      </c>
      <c r="J340" s="74">
        <v>16.850000000000001</v>
      </c>
      <c r="K340" s="32">
        <v>0</v>
      </c>
      <c r="L340" s="33">
        <v>1</v>
      </c>
      <c r="M340" s="39">
        <v>16.850000000000001</v>
      </c>
      <c r="N340" s="32">
        <v>0</v>
      </c>
      <c r="O340" s="75">
        <v>1</v>
      </c>
    </row>
    <row r="341" spans="1:15" x14ac:dyDescent="0.2">
      <c r="A341" s="38">
        <v>2.9999999999998002</v>
      </c>
      <c r="C341" s="74">
        <v>16.899999999999999</v>
      </c>
      <c r="D341" s="32">
        <v>0</v>
      </c>
      <c r="E341" s="33">
        <v>0.93333333333333335</v>
      </c>
      <c r="F341" s="39">
        <v>16.850000000000001</v>
      </c>
      <c r="G341" s="32">
        <v>0</v>
      </c>
      <c r="H341" s="75">
        <v>1</v>
      </c>
      <c r="J341" s="74">
        <v>16.899999999999999</v>
      </c>
      <c r="K341" s="32">
        <v>0</v>
      </c>
      <c r="L341" s="33">
        <v>1</v>
      </c>
      <c r="M341" s="39">
        <v>16.899999999999999</v>
      </c>
      <c r="N341" s="32">
        <v>0</v>
      </c>
      <c r="O341" s="75">
        <v>1</v>
      </c>
    </row>
    <row r="342" spans="1:15" x14ac:dyDescent="0.2">
      <c r="A342" s="38">
        <v>2.9499999999997999</v>
      </c>
      <c r="C342" s="74">
        <v>16.95</v>
      </c>
      <c r="D342" s="32">
        <v>0</v>
      </c>
      <c r="E342" s="33">
        <v>0.93333333333333335</v>
      </c>
      <c r="F342" s="39">
        <v>16.899999999999999</v>
      </c>
      <c r="G342" s="32">
        <v>0</v>
      </c>
      <c r="H342" s="75">
        <v>1</v>
      </c>
      <c r="J342" s="74">
        <v>16.95</v>
      </c>
      <c r="K342" s="32">
        <v>0</v>
      </c>
      <c r="L342" s="33">
        <v>1</v>
      </c>
      <c r="M342" s="39">
        <v>16.95</v>
      </c>
      <c r="N342" s="32">
        <v>0</v>
      </c>
      <c r="O342" s="75">
        <v>1</v>
      </c>
    </row>
    <row r="343" spans="1:15" x14ac:dyDescent="0.2">
      <c r="A343" s="38">
        <v>2.8999999999998001</v>
      </c>
      <c r="C343" s="74">
        <v>17</v>
      </c>
      <c r="D343" s="32">
        <v>0</v>
      </c>
      <c r="E343" s="33">
        <v>0.93333333333333335</v>
      </c>
      <c r="F343" s="39">
        <v>16.95</v>
      </c>
      <c r="G343" s="32">
        <v>0</v>
      </c>
      <c r="H343" s="75">
        <v>1</v>
      </c>
      <c r="J343" s="74">
        <v>17</v>
      </c>
      <c r="K343" s="32">
        <v>0</v>
      </c>
      <c r="L343" s="33">
        <v>1</v>
      </c>
      <c r="M343" s="39">
        <v>17</v>
      </c>
      <c r="N343" s="32">
        <v>0</v>
      </c>
      <c r="O343" s="75">
        <v>1</v>
      </c>
    </row>
    <row r="344" spans="1:15" x14ac:dyDescent="0.2">
      <c r="A344" s="38">
        <v>2.8499999999997998</v>
      </c>
      <c r="C344" s="74">
        <v>17.05</v>
      </c>
      <c r="D344" s="32">
        <v>0</v>
      </c>
      <c r="E344" s="33">
        <v>0.93333333333333335</v>
      </c>
      <c r="F344" s="39">
        <v>17</v>
      </c>
      <c r="G344" s="32">
        <v>0</v>
      </c>
      <c r="H344" s="75">
        <v>1</v>
      </c>
      <c r="J344" s="74">
        <v>17.05</v>
      </c>
      <c r="K344" s="32">
        <v>0</v>
      </c>
      <c r="L344" s="33">
        <v>1</v>
      </c>
      <c r="M344" s="39">
        <v>17.05</v>
      </c>
      <c r="N344" s="32">
        <v>0</v>
      </c>
      <c r="O344" s="75">
        <v>1</v>
      </c>
    </row>
    <row r="345" spans="1:15" x14ac:dyDescent="0.2">
      <c r="A345" s="38">
        <v>2.7999999999998</v>
      </c>
      <c r="C345" s="74">
        <v>17.100000000000001</v>
      </c>
      <c r="D345" s="32">
        <v>2</v>
      </c>
      <c r="E345" s="33">
        <v>1</v>
      </c>
      <c r="F345" s="39">
        <v>17.05</v>
      </c>
      <c r="G345" s="32">
        <v>0</v>
      </c>
      <c r="H345" s="75">
        <v>1</v>
      </c>
      <c r="J345" s="74">
        <v>17.100000000000001</v>
      </c>
      <c r="K345" s="32">
        <v>0</v>
      </c>
      <c r="L345" s="33">
        <v>1</v>
      </c>
      <c r="M345" s="39">
        <v>17.100000000000001</v>
      </c>
      <c r="N345" s="32">
        <v>0</v>
      </c>
      <c r="O345" s="75">
        <v>1</v>
      </c>
    </row>
    <row r="346" spans="1:15" x14ac:dyDescent="0.2">
      <c r="A346" s="38">
        <v>2.7499999999998002</v>
      </c>
      <c r="C346" s="74">
        <v>17.149999999999999</v>
      </c>
      <c r="D346" s="32">
        <v>0</v>
      </c>
      <c r="E346" s="33">
        <v>1</v>
      </c>
      <c r="F346" s="39">
        <v>17.149999999999999</v>
      </c>
      <c r="G346" s="32">
        <v>0</v>
      </c>
      <c r="H346" s="75">
        <v>1</v>
      </c>
      <c r="J346" s="74">
        <v>17.149999999999999</v>
      </c>
      <c r="K346" s="32">
        <v>0</v>
      </c>
      <c r="L346" s="33">
        <v>1</v>
      </c>
      <c r="M346" s="39">
        <v>17.149999999999999</v>
      </c>
      <c r="N346" s="32">
        <v>0</v>
      </c>
      <c r="O346" s="75">
        <v>1</v>
      </c>
    </row>
    <row r="347" spans="1:15" x14ac:dyDescent="0.2">
      <c r="A347" s="38">
        <v>2.6999999999997999</v>
      </c>
      <c r="C347" s="74">
        <v>17.2</v>
      </c>
      <c r="D347" s="32">
        <v>0</v>
      </c>
      <c r="E347" s="33">
        <v>1</v>
      </c>
      <c r="F347" s="39">
        <v>17.2</v>
      </c>
      <c r="G347" s="32">
        <v>0</v>
      </c>
      <c r="H347" s="75">
        <v>1</v>
      </c>
      <c r="J347" s="74">
        <v>17.2</v>
      </c>
      <c r="K347" s="32">
        <v>0</v>
      </c>
      <c r="L347" s="33">
        <v>1</v>
      </c>
      <c r="M347" s="39">
        <v>17.2</v>
      </c>
      <c r="N347" s="32">
        <v>0</v>
      </c>
      <c r="O347" s="75">
        <v>1</v>
      </c>
    </row>
    <row r="348" spans="1:15" x14ac:dyDescent="0.2">
      <c r="A348" s="38">
        <v>2.6499999999998001</v>
      </c>
      <c r="C348" s="74">
        <v>17.25</v>
      </c>
      <c r="D348" s="32">
        <v>0</v>
      </c>
      <c r="E348" s="33">
        <v>1</v>
      </c>
      <c r="F348" s="39">
        <v>17.25</v>
      </c>
      <c r="G348" s="32">
        <v>0</v>
      </c>
      <c r="H348" s="75">
        <v>1</v>
      </c>
      <c r="J348" s="74">
        <v>17.25</v>
      </c>
      <c r="K348" s="32">
        <v>0</v>
      </c>
      <c r="L348" s="33">
        <v>1</v>
      </c>
      <c r="M348" s="39">
        <v>17.25</v>
      </c>
      <c r="N348" s="32">
        <v>0</v>
      </c>
      <c r="O348" s="75">
        <v>1</v>
      </c>
    </row>
    <row r="349" spans="1:15" x14ac:dyDescent="0.2">
      <c r="A349" s="38">
        <v>2.5999999999997998</v>
      </c>
      <c r="C349" s="74">
        <v>17.3</v>
      </c>
      <c r="D349" s="32">
        <v>0</v>
      </c>
      <c r="E349" s="33">
        <v>1</v>
      </c>
      <c r="F349" s="39">
        <v>17.3</v>
      </c>
      <c r="G349" s="32">
        <v>0</v>
      </c>
      <c r="H349" s="75">
        <v>1</v>
      </c>
      <c r="J349" s="74">
        <v>17.3</v>
      </c>
      <c r="K349" s="32">
        <v>0</v>
      </c>
      <c r="L349" s="33">
        <v>1</v>
      </c>
      <c r="M349" s="39">
        <v>17.3</v>
      </c>
      <c r="N349" s="32">
        <v>0</v>
      </c>
      <c r="O349" s="75">
        <v>1</v>
      </c>
    </row>
    <row r="350" spans="1:15" x14ac:dyDescent="0.2">
      <c r="A350" s="38">
        <v>2.5499999999998</v>
      </c>
      <c r="C350" s="74">
        <v>17.350000000000001</v>
      </c>
      <c r="D350" s="32">
        <v>0</v>
      </c>
      <c r="E350" s="33">
        <v>1</v>
      </c>
      <c r="F350" s="39">
        <v>17.350000000000001</v>
      </c>
      <c r="G350" s="32">
        <v>0</v>
      </c>
      <c r="H350" s="75">
        <v>1</v>
      </c>
      <c r="J350" s="74">
        <v>17.350000000000001</v>
      </c>
      <c r="K350" s="32">
        <v>0</v>
      </c>
      <c r="L350" s="33">
        <v>1</v>
      </c>
      <c r="M350" s="39">
        <v>17.350000000000001</v>
      </c>
      <c r="N350" s="32">
        <v>0</v>
      </c>
      <c r="O350" s="75">
        <v>1</v>
      </c>
    </row>
    <row r="351" spans="1:15" x14ac:dyDescent="0.2">
      <c r="A351" s="38">
        <v>2.4999999999998002</v>
      </c>
      <c r="C351" s="74">
        <v>17.399999999999999</v>
      </c>
      <c r="D351" s="32">
        <v>0</v>
      </c>
      <c r="E351" s="33">
        <v>1</v>
      </c>
      <c r="F351" s="39">
        <v>17.399999999999999</v>
      </c>
      <c r="G351" s="32">
        <v>0</v>
      </c>
      <c r="H351" s="75">
        <v>1</v>
      </c>
      <c r="J351" s="74">
        <v>17.399999999999999</v>
      </c>
      <c r="K351" s="32">
        <v>0</v>
      </c>
      <c r="L351" s="33">
        <v>1</v>
      </c>
      <c r="M351" s="39">
        <v>17.399999999999999</v>
      </c>
      <c r="N351" s="32">
        <v>0</v>
      </c>
      <c r="O351" s="75">
        <v>1</v>
      </c>
    </row>
    <row r="352" spans="1:15" x14ac:dyDescent="0.2">
      <c r="A352" s="38">
        <v>2.4499999999997999</v>
      </c>
      <c r="C352" s="74">
        <v>17.45</v>
      </c>
      <c r="D352" s="32">
        <v>0</v>
      </c>
      <c r="E352" s="33">
        <v>1</v>
      </c>
      <c r="F352" s="39">
        <v>17.45</v>
      </c>
      <c r="G352" s="32">
        <v>0</v>
      </c>
      <c r="H352" s="75">
        <v>1</v>
      </c>
      <c r="J352" s="74">
        <v>17.45</v>
      </c>
      <c r="K352" s="32">
        <v>0</v>
      </c>
      <c r="L352" s="33">
        <v>1</v>
      </c>
      <c r="M352" s="39">
        <v>17.45</v>
      </c>
      <c r="N352" s="32">
        <v>0</v>
      </c>
      <c r="O352" s="75">
        <v>1</v>
      </c>
    </row>
    <row r="353" spans="1:15" x14ac:dyDescent="0.2">
      <c r="A353" s="38">
        <v>2.3999999999997002</v>
      </c>
      <c r="C353" s="74">
        <v>17.5</v>
      </c>
      <c r="D353" s="32">
        <v>0</v>
      </c>
      <c r="E353" s="33">
        <v>1</v>
      </c>
      <c r="F353" s="39">
        <v>17.5</v>
      </c>
      <c r="G353" s="32">
        <v>0</v>
      </c>
      <c r="H353" s="75">
        <v>1</v>
      </c>
      <c r="J353" s="74">
        <v>17.5</v>
      </c>
      <c r="K353" s="32">
        <v>0</v>
      </c>
      <c r="L353" s="33">
        <v>1</v>
      </c>
      <c r="M353" s="39">
        <v>17.5</v>
      </c>
      <c r="N353" s="32">
        <v>0</v>
      </c>
      <c r="O353" s="75">
        <v>1</v>
      </c>
    </row>
    <row r="354" spans="1:15" x14ac:dyDescent="0.2">
      <c r="A354" s="38">
        <v>2.3499999999996999</v>
      </c>
      <c r="C354" s="74">
        <v>17.55</v>
      </c>
      <c r="D354" s="32">
        <v>0</v>
      </c>
      <c r="E354" s="33">
        <v>1</v>
      </c>
      <c r="F354" s="39">
        <v>17.55</v>
      </c>
      <c r="G354" s="32">
        <v>0</v>
      </c>
      <c r="H354" s="75">
        <v>1</v>
      </c>
      <c r="J354" s="74">
        <v>17.55</v>
      </c>
      <c r="K354" s="32">
        <v>0</v>
      </c>
      <c r="L354" s="33">
        <v>1</v>
      </c>
      <c r="M354" s="39">
        <v>17.55</v>
      </c>
      <c r="N354" s="32">
        <v>0</v>
      </c>
      <c r="O354" s="75">
        <v>1</v>
      </c>
    </row>
    <row r="355" spans="1:15" x14ac:dyDescent="0.2">
      <c r="A355" s="38">
        <v>2.2999999999997001</v>
      </c>
      <c r="C355" s="74">
        <v>17.600000000000001</v>
      </c>
      <c r="D355" s="32">
        <v>0</v>
      </c>
      <c r="E355" s="33">
        <v>1</v>
      </c>
      <c r="F355" s="39">
        <v>17.600000000000001</v>
      </c>
      <c r="G355" s="32">
        <v>0</v>
      </c>
      <c r="H355" s="75">
        <v>1</v>
      </c>
      <c r="J355" s="74">
        <v>17.600000000000001</v>
      </c>
      <c r="K355" s="32">
        <v>0</v>
      </c>
      <c r="L355" s="33">
        <v>1</v>
      </c>
      <c r="M355" s="39">
        <v>17.600000000000001</v>
      </c>
      <c r="N355" s="32">
        <v>0</v>
      </c>
      <c r="O355" s="75">
        <v>1</v>
      </c>
    </row>
    <row r="356" spans="1:15" x14ac:dyDescent="0.2">
      <c r="A356" s="38">
        <v>2.2499999999996998</v>
      </c>
      <c r="C356" s="74">
        <v>17.649999999999999</v>
      </c>
      <c r="D356" s="32">
        <v>0</v>
      </c>
      <c r="E356" s="33">
        <v>1</v>
      </c>
      <c r="F356" s="39">
        <v>17.649999999999999</v>
      </c>
      <c r="G356" s="32">
        <v>0</v>
      </c>
      <c r="H356" s="75">
        <v>1</v>
      </c>
      <c r="J356" s="74">
        <v>17.649999999999999</v>
      </c>
      <c r="K356" s="32">
        <v>0</v>
      </c>
      <c r="L356" s="33">
        <v>1</v>
      </c>
      <c r="M356" s="39">
        <v>17.649999999999999</v>
      </c>
      <c r="N356" s="32">
        <v>0</v>
      </c>
      <c r="O356" s="75">
        <v>1</v>
      </c>
    </row>
    <row r="357" spans="1:15" x14ac:dyDescent="0.2">
      <c r="A357" s="38">
        <v>2.1999999999997</v>
      </c>
      <c r="C357" s="74">
        <v>17.7</v>
      </c>
      <c r="D357" s="32">
        <v>0</v>
      </c>
      <c r="E357" s="33">
        <v>1</v>
      </c>
      <c r="F357" s="39">
        <v>17.7</v>
      </c>
      <c r="G357" s="32">
        <v>0</v>
      </c>
      <c r="H357" s="75">
        <v>1</v>
      </c>
      <c r="J357" s="74">
        <v>17.7</v>
      </c>
      <c r="K357" s="32">
        <v>0</v>
      </c>
      <c r="L357" s="33">
        <v>1</v>
      </c>
      <c r="M357" s="39">
        <v>17.7</v>
      </c>
      <c r="N357" s="32">
        <v>0</v>
      </c>
      <c r="O357" s="75">
        <v>1</v>
      </c>
    </row>
    <row r="358" spans="1:15" x14ac:dyDescent="0.2">
      <c r="A358" s="38">
        <v>2.1499999999997002</v>
      </c>
      <c r="C358" s="74">
        <v>17.75</v>
      </c>
      <c r="D358" s="32">
        <v>0</v>
      </c>
      <c r="E358" s="33">
        <v>1</v>
      </c>
      <c r="F358" s="39">
        <v>17.75</v>
      </c>
      <c r="G358" s="32">
        <v>0</v>
      </c>
      <c r="H358" s="75">
        <v>1</v>
      </c>
      <c r="J358" s="74">
        <v>17.75</v>
      </c>
      <c r="K358" s="32">
        <v>0</v>
      </c>
      <c r="L358" s="33">
        <v>1</v>
      </c>
      <c r="M358" s="39">
        <v>17.75</v>
      </c>
      <c r="N358" s="32">
        <v>0</v>
      </c>
      <c r="O358" s="75">
        <v>1</v>
      </c>
    </row>
    <row r="359" spans="1:15" x14ac:dyDescent="0.2">
      <c r="A359" s="38">
        <v>2.0999999999996999</v>
      </c>
      <c r="C359" s="74">
        <v>17.8</v>
      </c>
      <c r="D359" s="32">
        <v>0</v>
      </c>
      <c r="E359" s="33">
        <v>1</v>
      </c>
      <c r="F359" s="39">
        <v>17.8</v>
      </c>
      <c r="G359" s="32">
        <v>0</v>
      </c>
      <c r="H359" s="75">
        <v>1</v>
      </c>
      <c r="J359" s="74">
        <v>17.8</v>
      </c>
      <c r="K359" s="32">
        <v>0</v>
      </c>
      <c r="L359" s="33">
        <v>1</v>
      </c>
      <c r="M359" s="39">
        <v>17.8</v>
      </c>
      <c r="N359" s="32">
        <v>0</v>
      </c>
      <c r="O359" s="75">
        <v>1</v>
      </c>
    </row>
    <row r="360" spans="1:15" x14ac:dyDescent="0.2">
      <c r="A360" s="38">
        <v>2.0499999999997001</v>
      </c>
      <c r="C360" s="74">
        <v>17.850000000000001</v>
      </c>
      <c r="D360" s="32">
        <v>0</v>
      </c>
      <c r="E360" s="33">
        <v>1</v>
      </c>
      <c r="F360" s="39">
        <v>17.850000000000001</v>
      </c>
      <c r="G360" s="32">
        <v>0</v>
      </c>
      <c r="H360" s="75">
        <v>1</v>
      </c>
      <c r="J360" s="74">
        <v>17.850000000000001</v>
      </c>
      <c r="K360" s="32">
        <v>0</v>
      </c>
      <c r="L360" s="33">
        <v>1</v>
      </c>
      <c r="M360" s="39">
        <v>17.850000000000001</v>
      </c>
      <c r="N360" s="32">
        <v>0</v>
      </c>
      <c r="O360" s="75">
        <v>1</v>
      </c>
    </row>
    <row r="361" spans="1:15" x14ac:dyDescent="0.2">
      <c r="A361" s="38">
        <v>1.9999999999997</v>
      </c>
      <c r="C361" s="74">
        <v>17.899999999999999</v>
      </c>
      <c r="D361" s="32">
        <v>0</v>
      </c>
      <c r="E361" s="33">
        <v>1</v>
      </c>
      <c r="F361" s="39">
        <v>17.899999999999999</v>
      </c>
      <c r="G361" s="32">
        <v>0</v>
      </c>
      <c r="H361" s="75">
        <v>1</v>
      </c>
      <c r="J361" s="74">
        <v>17.899999999999999</v>
      </c>
      <c r="K361" s="32">
        <v>0</v>
      </c>
      <c r="L361" s="33">
        <v>1</v>
      </c>
      <c r="M361" s="39">
        <v>17.899999999999999</v>
      </c>
      <c r="N361" s="32">
        <v>0</v>
      </c>
      <c r="O361" s="75">
        <v>1</v>
      </c>
    </row>
    <row r="362" spans="1:15" x14ac:dyDescent="0.2">
      <c r="A362" s="38">
        <v>1.9499999999997</v>
      </c>
      <c r="C362" s="74">
        <v>17.95</v>
      </c>
      <c r="D362" s="32">
        <v>0</v>
      </c>
      <c r="E362" s="33">
        <v>1</v>
      </c>
      <c r="F362" s="39">
        <v>17.95</v>
      </c>
      <c r="G362" s="32">
        <v>0</v>
      </c>
      <c r="H362" s="75">
        <v>1</v>
      </c>
      <c r="J362" s="74">
        <v>17.95</v>
      </c>
      <c r="K362" s="32">
        <v>0</v>
      </c>
      <c r="L362" s="33">
        <v>1</v>
      </c>
      <c r="M362" s="39">
        <v>17.95</v>
      </c>
      <c r="N362" s="32">
        <v>0</v>
      </c>
      <c r="O362" s="75">
        <v>1</v>
      </c>
    </row>
    <row r="363" spans="1:15" x14ac:dyDescent="0.2">
      <c r="A363" s="38">
        <v>1.8999999999996999</v>
      </c>
      <c r="C363" s="74">
        <v>18</v>
      </c>
      <c r="D363" s="32">
        <v>0</v>
      </c>
      <c r="E363" s="33">
        <v>1</v>
      </c>
      <c r="F363" s="39">
        <v>18</v>
      </c>
      <c r="G363" s="32">
        <v>0</v>
      </c>
      <c r="H363" s="75">
        <v>1</v>
      </c>
      <c r="J363" s="74">
        <v>18</v>
      </c>
      <c r="K363" s="32">
        <v>0</v>
      </c>
      <c r="L363" s="33">
        <v>1</v>
      </c>
      <c r="M363" s="39">
        <v>18</v>
      </c>
      <c r="N363" s="32">
        <v>0</v>
      </c>
      <c r="O363" s="75">
        <v>1</v>
      </c>
    </row>
    <row r="364" spans="1:15" x14ac:dyDescent="0.2">
      <c r="A364" s="38">
        <v>1.8499999999997001</v>
      </c>
      <c r="C364" s="74">
        <v>18.05</v>
      </c>
      <c r="D364" s="32">
        <v>0</v>
      </c>
      <c r="E364" s="33">
        <v>1</v>
      </c>
      <c r="F364" s="39">
        <v>18.05</v>
      </c>
      <c r="G364" s="32">
        <v>0</v>
      </c>
      <c r="H364" s="75">
        <v>1</v>
      </c>
      <c r="J364" s="74">
        <v>18.05</v>
      </c>
      <c r="K364" s="32">
        <v>0</v>
      </c>
      <c r="L364" s="33">
        <v>1</v>
      </c>
      <c r="M364" s="39">
        <v>18.05</v>
      </c>
      <c r="N364" s="32">
        <v>0</v>
      </c>
      <c r="O364" s="75">
        <v>1</v>
      </c>
    </row>
    <row r="365" spans="1:15" x14ac:dyDescent="0.2">
      <c r="A365" s="38">
        <v>1.7999999999997001</v>
      </c>
      <c r="C365" s="74">
        <v>18.100000000000001</v>
      </c>
      <c r="D365" s="32">
        <v>0</v>
      </c>
      <c r="E365" s="33">
        <v>1</v>
      </c>
      <c r="F365" s="39">
        <v>18.100000000000001</v>
      </c>
      <c r="G365" s="32">
        <v>0</v>
      </c>
      <c r="H365" s="75">
        <v>1</v>
      </c>
      <c r="J365" s="74">
        <v>18.100000000000001</v>
      </c>
      <c r="K365" s="32">
        <v>0</v>
      </c>
      <c r="L365" s="33">
        <v>1</v>
      </c>
      <c r="M365" s="39">
        <v>18.100000000000001</v>
      </c>
      <c r="N365" s="32">
        <v>0</v>
      </c>
      <c r="O365" s="75">
        <v>1</v>
      </c>
    </row>
    <row r="366" spans="1:15" x14ac:dyDescent="0.2">
      <c r="A366" s="38">
        <v>1.7499999999997</v>
      </c>
      <c r="C366" s="74">
        <v>18.149999999999999</v>
      </c>
      <c r="D366" s="32">
        <v>0</v>
      </c>
      <c r="E366" s="33">
        <v>1</v>
      </c>
      <c r="F366" s="39">
        <v>18.149999999999999</v>
      </c>
      <c r="G366" s="32">
        <v>0</v>
      </c>
      <c r="H366" s="75">
        <v>1</v>
      </c>
      <c r="J366" s="74">
        <v>18.149999999999999</v>
      </c>
      <c r="K366" s="32">
        <v>0</v>
      </c>
      <c r="L366" s="33">
        <v>1</v>
      </c>
      <c r="M366" s="39">
        <v>18.149999999999999</v>
      </c>
      <c r="N366" s="32">
        <v>0</v>
      </c>
      <c r="O366" s="75">
        <v>1</v>
      </c>
    </row>
    <row r="367" spans="1:15" x14ac:dyDescent="0.2">
      <c r="A367" s="38">
        <v>1.6999999999997</v>
      </c>
      <c r="C367" s="74">
        <v>18.2</v>
      </c>
      <c r="D367" s="32">
        <v>0</v>
      </c>
      <c r="E367" s="33">
        <v>1</v>
      </c>
      <c r="F367" s="39">
        <v>18.2</v>
      </c>
      <c r="G367" s="32">
        <v>0</v>
      </c>
      <c r="H367" s="75">
        <v>1</v>
      </c>
      <c r="J367" s="74">
        <v>18.2</v>
      </c>
      <c r="K367" s="32">
        <v>0</v>
      </c>
      <c r="L367" s="33">
        <v>1</v>
      </c>
      <c r="M367" s="39">
        <v>18.2</v>
      </c>
      <c r="N367" s="32">
        <v>0</v>
      </c>
      <c r="O367" s="75">
        <v>1</v>
      </c>
    </row>
    <row r="368" spans="1:15" x14ac:dyDescent="0.2">
      <c r="A368" s="38">
        <v>1.6499999999996999</v>
      </c>
      <c r="C368" s="74">
        <v>18.25</v>
      </c>
      <c r="D368" s="32">
        <v>0</v>
      </c>
      <c r="E368" s="33">
        <v>1</v>
      </c>
      <c r="F368" s="39">
        <v>18.25</v>
      </c>
      <c r="G368" s="32">
        <v>0</v>
      </c>
      <c r="H368" s="75">
        <v>1</v>
      </c>
      <c r="J368" s="74">
        <v>18.25</v>
      </c>
      <c r="K368" s="32">
        <v>0</v>
      </c>
      <c r="L368" s="33">
        <v>1</v>
      </c>
      <c r="M368" s="39">
        <v>18.25</v>
      </c>
      <c r="N368" s="32">
        <v>0</v>
      </c>
      <c r="O368" s="75">
        <v>1</v>
      </c>
    </row>
    <row r="369" spans="1:15" x14ac:dyDescent="0.2">
      <c r="A369" s="38">
        <v>1.5999999999997001</v>
      </c>
      <c r="C369" s="74">
        <v>18.3</v>
      </c>
      <c r="D369" s="32">
        <v>0</v>
      </c>
      <c r="E369" s="33">
        <v>1</v>
      </c>
      <c r="F369" s="39">
        <v>18.3</v>
      </c>
      <c r="G369" s="32">
        <v>0</v>
      </c>
      <c r="H369" s="75">
        <v>1</v>
      </c>
      <c r="J369" s="74">
        <v>18.3</v>
      </c>
      <c r="K369" s="32">
        <v>0</v>
      </c>
      <c r="L369" s="33">
        <v>1</v>
      </c>
      <c r="M369" s="39">
        <v>18.3</v>
      </c>
      <c r="N369" s="32">
        <v>0</v>
      </c>
      <c r="O369" s="75">
        <v>1</v>
      </c>
    </row>
    <row r="370" spans="1:15" x14ac:dyDescent="0.2">
      <c r="A370" s="38">
        <v>1.5499999999997001</v>
      </c>
      <c r="C370" s="74">
        <v>18.350000000000001</v>
      </c>
      <c r="D370" s="32">
        <v>0</v>
      </c>
      <c r="E370" s="33">
        <v>1</v>
      </c>
      <c r="F370" s="39">
        <v>18.350000000000001</v>
      </c>
      <c r="G370" s="32">
        <v>0</v>
      </c>
      <c r="H370" s="75">
        <v>1</v>
      </c>
      <c r="J370" s="74">
        <v>18.350000000000001</v>
      </c>
      <c r="K370" s="32">
        <v>0</v>
      </c>
      <c r="L370" s="33">
        <v>1</v>
      </c>
      <c r="M370" s="39">
        <v>18.350000000000001</v>
      </c>
      <c r="N370" s="32">
        <v>0</v>
      </c>
      <c r="O370" s="75">
        <v>1</v>
      </c>
    </row>
    <row r="371" spans="1:15" x14ac:dyDescent="0.2">
      <c r="A371" s="38">
        <v>1.4999999999997</v>
      </c>
      <c r="C371" s="74">
        <v>18.399999999999999</v>
      </c>
      <c r="D371" s="32">
        <v>0</v>
      </c>
      <c r="E371" s="33">
        <v>1</v>
      </c>
      <c r="F371" s="39">
        <v>18.399999999999999</v>
      </c>
      <c r="G371" s="32">
        <v>0</v>
      </c>
      <c r="H371" s="75">
        <v>1</v>
      </c>
      <c r="J371" s="74">
        <v>18.399999999999999</v>
      </c>
      <c r="K371" s="32">
        <v>0</v>
      </c>
      <c r="L371" s="33">
        <v>1</v>
      </c>
      <c r="M371" s="39">
        <v>18.399999999999999</v>
      </c>
      <c r="N371" s="32">
        <v>0</v>
      </c>
      <c r="O371" s="75">
        <v>1</v>
      </c>
    </row>
    <row r="372" spans="1:15" x14ac:dyDescent="0.2">
      <c r="A372" s="38">
        <v>1.4499999999997</v>
      </c>
      <c r="C372" s="74">
        <v>18.45</v>
      </c>
      <c r="D372" s="32">
        <v>0</v>
      </c>
      <c r="E372" s="33">
        <v>1</v>
      </c>
      <c r="F372" s="39">
        <v>18.45</v>
      </c>
      <c r="G372" s="32">
        <v>0</v>
      </c>
      <c r="H372" s="75">
        <v>1</v>
      </c>
      <c r="J372" s="74">
        <v>18.45</v>
      </c>
      <c r="K372" s="32">
        <v>0</v>
      </c>
      <c r="L372" s="33">
        <v>1</v>
      </c>
      <c r="M372" s="39">
        <v>18.45</v>
      </c>
      <c r="N372" s="32">
        <v>0</v>
      </c>
      <c r="O372" s="75">
        <v>1</v>
      </c>
    </row>
    <row r="373" spans="1:15" x14ac:dyDescent="0.2">
      <c r="A373" s="38">
        <v>1.3999999999996999</v>
      </c>
      <c r="C373" s="74">
        <v>18.5</v>
      </c>
      <c r="D373" s="32">
        <v>0</v>
      </c>
      <c r="E373" s="33">
        <v>1</v>
      </c>
      <c r="F373" s="39">
        <v>18.5</v>
      </c>
      <c r="G373" s="32">
        <v>0</v>
      </c>
      <c r="H373" s="75">
        <v>1</v>
      </c>
      <c r="J373" s="74">
        <v>18.5</v>
      </c>
      <c r="K373" s="32">
        <v>0</v>
      </c>
      <c r="L373" s="33">
        <v>1</v>
      </c>
      <c r="M373" s="39">
        <v>18.5</v>
      </c>
      <c r="N373" s="32">
        <v>0</v>
      </c>
      <c r="O373" s="75">
        <v>1</v>
      </c>
    </row>
    <row r="374" spans="1:15" x14ac:dyDescent="0.2">
      <c r="A374" s="38">
        <v>1.3499999999997001</v>
      </c>
      <c r="C374" s="74">
        <v>18.55</v>
      </c>
      <c r="D374" s="32">
        <v>0</v>
      </c>
      <c r="E374" s="33">
        <v>1</v>
      </c>
      <c r="F374" s="39">
        <v>18.55</v>
      </c>
      <c r="G374" s="32">
        <v>0</v>
      </c>
      <c r="H374" s="75">
        <v>1</v>
      </c>
      <c r="J374" s="74">
        <v>18.55</v>
      </c>
      <c r="K374" s="32">
        <v>0</v>
      </c>
      <c r="L374" s="33">
        <v>1</v>
      </c>
      <c r="M374" s="39">
        <v>18.55</v>
      </c>
      <c r="N374" s="32">
        <v>0</v>
      </c>
      <c r="O374" s="75">
        <v>1</v>
      </c>
    </row>
    <row r="375" spans="1:15" x14ac:dyDescent="0.2">
      <c r="A375" s="38">
        <v>1.2999999999997001</v>
      </c>
      <c r="C375" s="74">
        <v>18.600000000000001</v>
      </c>
      <c r="D375" s="32">
        <v>0</v>
      </c>
      <c r="E375" s="33">
        <v>1</v>
      </c>
      <c r="F375" s="39">
        <v>18.600000000000001</v>
      </c>
      <c r="G375" s="32">
        <v>0</v>
      </c>
      <c r="H375" s="75">
        <v>1</v>
      </c>
      <c r="J375" s="74">
        <v>18.600000000000001</v>
      </c>
      <c r="K375" s="32">
        <v>0</v>
      </c>
      <c r="L375" s="33">
        <v>1</v>
      </c>
      <c r="M375" s="39">
        <v>18.600000000000001</v>
      </c>
      <c r="N375" s="32">
        <v>0</v>
      </c>
      <c r="O375" s="75">
        <v>1</v>
      </c>
    </row>
    <row r="376" spans="1:15" x14ac:dyDescent="0.2">
      <c r="A376" s="38">
        <v>1.2499999999997</v>
      </c>
      <c r="C376" s="74">
        <v>18.649999999999999</v>
      </c>
      <c r="D376" s="32">
        <v>0</v>
      </c>
      <c r="E376" s="33">
        <v>1</v>
      </c>
      <c r="F376" s="39">
        <v>18.649999999999999</v>
      </c>
      <c r="G376" s="32">
        <v>0</v>
      </c>
      <c r="H376" s="75">
        <v>1</v>
      </c>
      <c r="J376" s="74">
        <v>18.649999999999999</v>
      </c>
      <c r="K376" s="32">
        <v>0</v>
      </c>
      <c r="L376" s="33">
        <v>1</v>
      </c>
      <c r="M376" s="39">
        <v>18.649999999999999</v>
      </c>
      <c r="N376" s="32">
        <v>0</v>
      </c>
      <c r="O376" s="75">
        <v>1</v>
      </c>
    </row>
    <row r="377" spans="1:15" x14ac:dyDescent="0.2">
      <c r="A377" s="38">
        <v>1.1999999999997</v>
      </c>
      <c r="C377" s="74">
        <v>18.7</v>
      </c>
      <c r="D377" s="32">
        <v>0</v>
      </c>
      <c r="E377" s="33">
        <v>1</v>
      </c>
      <c r="F377" s="39">
        <v>18.7</v>
      </c>
      <c r="G377" s="32">
        <v>0</v>
      </c>
      <c r="H377" s="75">
        <v>1</v>
      </c>
      <c r="J377" s="74">
        <v>18.7</v>
      </c>
      <c r="K377" s="32">
        <v>0</v>
      </c>
      <c r="L377" s="33">
        <v>1</v>
      </c>
      <c r="M377" s="39">
        <v>18.7</v>
      </c>
      <c r="N377" s="32">
        <v>0</v>
      </c>
      <c r="O377" s="75">
        <v>1</v>
      </c>
    </row>
    <row r="378" spans="1:15" x14ac:dyDescent="0.2">
      <c r="A378" s="38">
        <v>1.1499999999996999</v>
      </c>
      <c r="C378" s="74">
        <v>18.75</v>
      </c>
      <c r="D378" s="32">
        <v>0</v>
      </c>
      <c r="E378" s="33">
        <v>1</v>
      </c>
      <c r="F378" s="39">
        <v>18.75</v>
      </c>
      <c r="G378" s="32">
        <v>0</v>
      </c>
      <c r="H378" s="75">
        <v>1</v>
      </c>
      <c r="J378" s="74">
        <v>18.75</v>
      </c>
      <c r="K378" s="32">
        <v>0</v>
      </c>
      <c r="L378" s="33">
        <v>1</v>
      </c>
      <c r="M378" s="39">
        <v>18.75</v>
      </c>
      <c r="N378" s="32">
        <v>0</v>
      </c>
      <c r="O378" s="75">
        <v>1</v>
      </c>
    </row>
    <row r="379" spans="1:15" x14ac:dyDescent="0.2">
      <c r="A379" s="38">
        <v>1.0999999999997001</v>
      </c>
      <c r="C379" s="74">
        <v>18.8</v>
      </c>
      <c r="D379" s="32">
        <v>0</v>
      </c>
      <c r="E379" s="33">
        <v>1</v>
      </c>
      <c r="F379" s="39">
        <v>18.8</v>
      </c>
      <c r="G379" s="32">
        <v>0</v>
      </c>
      <c r="H379" s="75">
        <v>1</v>
      </c>
      <c r="J379" s="74">
        <v>18.8</v>
      </c>
      <c r="K379" s="32">
        <v>0</v>
      </c>
      <c r="L379" s="33">
        <v>1</v>
      </c>
      <c r="M379" s="39">
        <v>18.8</v>
      </c>
      <c r="N379" s="32">
        <v>0</v>
      </c>
      <c r="O379" s="75">
        <v>1</v>
      </c>
    </row>
    <row r="380" spans="1:15" x14ac:dyDescent="0.2">
      <c r="A380" s="38">
        <v>1.0499999999997001</v>
      </c>
      <c r="C380" s="74">
        <v>18.850000000000001</v>
      </c>
      <c r="D380" s="32">
        <v>0</v>
      </c>
      <c r="E380" s="33">
        <v>1</v>
      </c>
      <c r="F380" s="39">
        <v>18.850000000000001</v>
      </c>
      <c r="G380" s="32">
        <v>0</v>
      </c>
      <c r="H380" s="75">
        <v>1</v>
      </c>
      <c r="J380" s="74">
        <v>18.850000000000001</v>
      </c>
      <c r="K380" s="32">
        <v>0</v>
      </c>
      <c r="L380" s="33">
        <v>1</v>
      </c>
      <c r="M380" s="39">
        <v>18.850000000000001</v>
      </c>
      <c r="N380" s="32">
        <v>0</v>
      </c>
      <c r="O380" s="75">
        <v>1</v>
      </c>
    </row>
    <row r="381" spans="1:15" x14ac:dyDescent="0.2">
      <c r="A381" s="38">
        <v>0.99999999999970202</v>
      </c>
      <c r="C381" s="74">
        <v>18.899999999999999</v>
      </c>
      <c r="D381" s="32">
        <v>0</v>
      </c>
      <c r="E381" s="33">
        <v>1</v>
      </c>
      <c r="F381" s="39">
        <v>18.899999999999999</v>
      </c>
      <c r="G381" s="32">
        <v>0</v>
      </c>
      <c r="H381" s="75">
        <v>1</v>
      </c>
      <c r="J381" s="74">
        <v>18.899999999999999</v>
      </c>
      <c r="K381" s="32">
        <v>0</v>
      </c>
      <c r="L381" s="33">
        <v>1</v>
      </c>
      <c r="M381" s="39">
        <v>18.899999999999999</v>
      </c>
      <c r="N381" s="32">
        <v>0</v>
      </c>
      <c r="O381" s="75">
        <v>1</v>
      </c>
    </row>
    <row r="382" spans="1:15" x14ac:dyDescent="0.2">
      <c r="A382" s="38">
        <v>0.94999999999970097</v>
      </c>
      <c r="C382" s="74">
        <v>18.95</v>
      </c>
      <c r="D382" s="32">
        <v>0</v>
      </c>
      <c r="E382" s="33">
        <v>1</v>
      </c>
      <c r="F382" s="39">
        <v>18.95</v>
      </c>
      <c r="G382" s="32">
        <v>0</v>
      </c>
      <c r="H382" s="75">
        <v>1</v>
      </c>
      <c r="J382" s="74">
        <v>18.95</v>
      </c>
      <c r="K382" s="32">
        <v>0</v>
      </c>
      <c r="L382" s="33">
        <v>1</v>
      </c>
      <c r="M382" s="39">
        <v>18.95</v>
      </c>
      <c r="N382" s="32">
        <v>0</v>
      </c>
      <c r="O382" s="75">
        <v>1</v>
      </c>
    </row>
    <row r="383" spans="1:15" x14ac:dyDescent="0.2">
      <c r="A383" s="38">
        <v>0.89999999999970004</v>
      </c>
      <c r="C383" s="74">
        <v>19</v>
      </c>
      <c r="D383" s="32">
        <v>0</v>
      </c>
      <c r="E383" s="33">
        <v>1</v>
      </c>
      <c r="F383" s="39">
        <v>19</v>
      </c>
      <c r="G383" s="32">
        <v>0</v>
      </c>
      <c r="H383" s="75">
        <v>1</v>
      </c>
      <c r="J383" s="74">
        <v>19</v>
      </c>
      <c r="K383" s="32">
        <v>0</v>
      </c>
      <c r="L383" s="33">
        <v>1</v>
      </c>
      <c r="M383" s="39">
        <v>19</v>
      </c>
      <c r="N383" s="32">
        <v>0</v>
      </c>
      <c r="O383" s="75">
        <v>1</v>
      </c>
    </row>
    <row r="384" spans="1:15" x14ac:dyDescent="0.2">
      <c r="A384" s="38">
        <v>0.849999999999699</v>
      </c>
      <c r="C384" s="74">
        <v>19.05</v>
      </c>
      <c r="D384" s="32">
        <v>0</v>
      </c>
      <c r="E384" s="33">
        <v>1</v>
      </c>
      <c r="F384" s="39">
        <v>19.05</v>
      </c>
      <c r="G384" s="32">
        <v>0</v>
      </c>
      <c r="H384" s="75">
        <v>1</v>
      </c>
      <c r="J384" s="74">
        <v>19.05</v>
      </c>
      <c r="K384" s="32">
        <v>0</v>
      </c>
      <c r="L384" s="33">
        <v>1</v>
      </c>
      <c r="M384" s="39">
        <v>19.05</v>
      </c>
      <c r="N384" s="32">
        <v>0</v>
      </c>
      <c r="O384" s="75">
        <v>1</v>
      </c>
    </row>
    <row r="385" spans="1:15" x14ac:dyDescent="0.2">
      <c r="A385" s="38">
        <v>0.79999999999969895</v>
      </c>
      <c r="C385" s="74">
        <v>19.100000000000001</v>
      </c>
      <c r="D385" s="32">
        <v>0</v>
      </c>
      <c r="E385" s="33">
        <v>1</v>
      </c>
      <c r="F385" s="39">
        <v>19.100000000000001</v>
      </c>
      <c r="G385" s="32">
        <v>0</v>
      </c>
      <c r="H385" s="75">
        <v>1</v>
      </c>
      <c r="J385" s="74">
        <v>19.100000000000001</v>
      </c>
      <c r="K385" s="32">
        <v>0</v>
      </c>
      <c r="L385" s="33">
        <v>1</v>
      </c>
      <c r="M385" s="39">
        <v>19.100000000000001</v>
      </c>
      <c r="N385" s="32">
        <v>0</v>
      </c>
      <c r="O385" s="75">
        <v>1</v>
      </c>
    </row>
    <row r="386" spans="1:15" x14ac:dyDescent="0.2">
      <c r="A386" s="38">
        <v>0.74999999999970202</v>
      </c>
      <c r="C386" s="74">
        <v>19.149999999999999</v>
      </c>
      <c r="D386" s="32">
        <v>0</v>
      </c>
      <c r="E386" s="33">
        <v>1</v>
      </c>
      <c r="F386" s="39">
        <v>19.149999999999999</v>
      </c>
      <c r="G386" s="32">
        <v>0</v>
      </c>
      <c r="H386" s="75">
        <v>1</v>
      </c>
      <c r="J386" s="74">
        <v>19.149999999999999</v>
      </c>
      <c r="K386" s="32">
        <v>0</v>
      </c>
      <c r="L386" s="33">
        <v>1</v>
      </c>
      <c r="M386" s="39">
        <v>19.149999999999999</v>
      </c>
      <c r="N386" s="32">
        <v>0</v>
      </c>
      <c r="O386" s="75">
        <v>1</v>
      </c>
    </row>
    <row r="387" spans="1:15" x14ac:dyDescent="0.2">
      <c r="A387" s="38">
        <v>0.69999999999970097</v>
      </c>
      <c r="C387" s="74">
        <v>19.2</v>
      </c>
      <c r="D387" s="32">
        <v>0</v>
      </c>
      <c r="E387" s="33">
        <v>1</v>
      </c>
      <c r="F387" s="39">
        <v>19.2</v>
      </c>
      <c r="G387" s="32">
        <v>0</v>
      </c>
      <c r="H387" s="75">
        <v>1</v>
      </c>
      <c r="J387" s="74">
        <v>19.2</v>
      </c>
      <c r="K387" s="32">
        <v>0</v>
      </c>
      <c r="L387" s="33">
        <v>1</v>
      </c>
      <c r="M387" s="39">
        <v>19.2</v>
      </c>
      <c r="N387" s="32">
        <v>0</v>
      </c>
      <c r="O387" s="75">
        <v>1</v>
      </c>
    </row>
    <row r="388" spans="1:15" x14ac:dyDescent="0.2">
      <c r="A388" s="38">
        <v>0.64999999999970004</v>
      </c>
      <c r="C388" s="74">
        <v>19.25</v>
      </c>
      <c r="D388" s="32">
        <v>0</v>
      </c>
      <c r="E388" s="33">
        <v>1</v>
      </c>
      <c r="F388" s="39">
        <v>19.25</v>
      </c>
      <c r="G388" s="32">
        <v>0</v>
      </c>
      <c r="H388" s="75">
        <v>1</v>
      </c>
      <c r="J388" s="74">
        <v>19.25</v>
      </c>
      <c r="K388" s="32">
        <v>0</v>
      </c>
      <c r="L388" s="33">
        <v>1</v>
      </c>
      <c r="M388" s="39">
        <v>19.25</v>
      </c>
      <c r="N388" s="32">
        <v>0</v>
      </c>
      <c r="O388" s="75">
        <v>1</v>
      </c>
    </row>
    <row r="389" spans="1:15" x14ac:dyDescent="0.2">
      <c r="A389" s="38">
        <v>0.599999999999699</v>
      </c>
      <c r="C389" s="74">
        <v>19.3</v>
      </c>
      <c r="D389" s="32">
        <v>0</v>
      </c>
      <c r="E389" s="33">
        <v>1</v>
      </c>
      <c r="F389" s="39">
        <v>19.3</v>
      </c>
      <c r="G389" s="32">
        <v>0</v>
      </c>
      <c r="H389" s="75">
        <v>1</v>
      </c>
      <c r="J389" s="74">
        <v>19.3</v>
      </c>
      <c r="K389" s="32">
        <v>0</v>
      </c>
      <c r="L389" s="33">
        <v>1</v>
      </c>
      <c r="M389" s="39">
        <v>19.3</v>
      </c>
      <c r="N389" s="32">
        <v>0</v>
      </c>
      <c r="O389" s="75">
        <v>1</v>
      </c>
    </row>
    <row r="390" spans="1:15" x14ac:dyDescent="0.2">
      <c r="A390" s="38">
        <v>0.54999999999969895</v>
      </c>
      <c r="C390" s="74">
        <v>19.350000000000001</v>
      </c>
      <c r="D390" s="32">
        <v>0</v>
      </c>
      <c r="E390" s="33">
        <v>1</v>
      </c>
      <c r="F390" s="39">
        <v>19.350000000000001</v>
      </c>
      <c r="G390" s="32">
        <v>0</v>
      </c>
      <c r="H390" s="75">
        <v>1</v>
      </c>
      <c r="J390" s="74">
        <v>19.350000000000001</v>
      </c>
      <c r="K390" s="32">
        <v>0</v>
      </c>
      <c r="L390" s="33">
        <v>1</v>
      </c>
      <c r="M390" s="39">
        <v>19.350000000000001</v>
      </c>
      <c r="N390" s="32">
        <v>0</v>
      </c>
      <c r="O390" s="75">
        <v>1</v>
      </c>
    </row>
    <row r="391" spans="1:15" x14ac:dyDescent="0.2">
      <c r="A391" s="38">
        <v>0.49999999999970202</v>
      </c>
      <c r="C391" s="74">
        <v>19.399999999999999</v>
      </c>
      <c r="D391" s="32">
        <v>0</v>
      </c>
      <c r="E391" s="33">
        <v>1</v>
      </c>
      <c r="F391" s="39">
        <v>19.399999999999999</v>
      </c>
      <c r="G391" s="32">
        <v>0</v>
      </c>
      <c r="H391" s="75">
        <v>1</v>
      </c>
      <c r="J391" s="74">
        <v>19.399999999999999</v>
      </c>
      <c r="K391" s="32">
        <v>0</v>
      </c>
      <c r="L391" s="33">
        <v>1</v>
      </c>
      <c r="M391" s="39">
        <v>19.399999999999999</v>
      </c>
      <c r="N391" s="32">
        <v>0</v>
      </c>
      <c r="O391" s="75">
        <v>1</v>
      </c>
    </row>
    <row r="392" spans="1:15" x14ac:dyDescent="0.2">
      <c r="A392" s="38">
        <v>0.44999999999970097</v>
      </c>
      <c r="C392" s="74">
        <v>19.45</v>
      </c>
      <c r="D392" s="32">
        <v>0</v>
      </c>
      <c r="E392" s="33">
        <v>1</v>
      </c>
      <c r="F392" s="39">
        <v>19.45</v>
      </c>
      <c r="G392" s="32">
        <v>0</v>
      </c>
      <c r="H392" s="75">
        <v>1</v>
      </c>
      <c r="J392" s="74">
        <v>19.45</v>
      </c>
      <c r="K392" s="32">
        <v>0</v>
      </c>
      <c r="L392" s="33">
        <v>1</v>
      </c>
      <c r="M392" s="39">
        <v>19.45</v>
      </c>
      <c r="N392" s="32">
        <v>0</v>
      </c>
      <c r="O392" s="75">
        <v>1</v>
      </c>
    </row>
    <row r="393" spans="1:15" x14ac:dyDescent="0.2">
      <c r="A393" s="38">
        <v>0.39999999999969998</v>
      </c>
      <c r="C393" s="74">
        <v>19.5</v>
      </c>
      <c r="D393" s="32">
        <v>0</v>
      </c>
      <c r="E393" s="33">
        <v>1</v>
      </c>
      <c r="F393" s="39">
        <v>19.5</v>
      </c>
      <c r="G393" s="32">
        <v>0</v>
      </c>
      <c r="H393" s="75">
        <v>1</v>
      </c>
      <c r="J393" s="74">
        <v>19.5</v>
      </c>
      <c r="K393" s="32">
        <v>0</v>
      </c>
      <c r="L393" s="33">
        <v>1</v>
      </c>
      <c r="M393" s="39">
        <v>19.5</v>
      </c>
      <c r="N393" s="32">
        <v>0</v>
      </c>
      <c r="O393" s="75">
        <v>1</v>
      </c>
    </row>
    <row r="394" spans="1:15" x14ac:dyDescent="0.2">
      <c r="A394" s="38">
        <v>0.349999999999699</v>
      </c>
      <c r="C394" s="74">
        <v>19.55</v>
      </c>
      <c r="D394" s="32">
        <v>0</v>
      </c>
      <c r="E394" s="33">
        <v>1</v>
      </c>
      <c r="F394" s="39">
        <v>19.55</v>
      </c>
      <c r="G394" s="32">
        <v>0</v>
      </c>
      <c r="H394" s="75">
        <v>1</v>
      </c>
      <c r="J394" s="74">
        <v>19.55</v>
      </c>
      <c r="K394" s="32">
        <v>0</v>
      </c>
      <c r="L394" s="33">
        <v>1</v>
      </c>
      <c r="M394" s="39">
        <v>19.55</v>
      </c>
      <c r="N394" s="32">
        <v>0</v>
      </c>
      <c r="O394" s="75">
        <v>1</v>
      </c>
    </row>
    <row r="395" spans="1:15" x14ac:dyDescent="0.2">
      <c r="A395" s="38">
        <v>0.29999999999969901</v>
      </c>
      <c r="C395" s="74">
        <v>19.600000000000001</v>
      </c>
      <c r="D395" s="32">
        <v>0</v>
      </c>
      <c r="E395" s="33">
        <v>1</v>
      </c>
      <c r="F395" s="39">
        <v>19.600000000000001</v>
      </c>
      <c r="G395" s="32">
        <v>0</v>
      </c>
      <c r="H395" s="75">
        <v>1</v>
      </c>
      <c r="J395" s="74">
        <v>19.600000000000001</v>
      </c>
      <c r="K395" s="32">
        <v>0</v>
      </c>
      <c r="L395" s="33">
        <v>1</v>
      </c>
      <c r="M395" s="39">
        <v>19.600000000000001</v>
      </c>
      <c r="N395" s="32">
        <v>0</v>
      </c>
      <c r="O395" s="75">
        <v>1</v>
      </c>
    </row>
    <row r="396" spans="1:15" x14ac:dyDescent="0.2">
      <c r="A396" s="38">
        <v>0.24999999999970199</v>
      </c>
      <c r="C396" s="74">
        <v>19.649999999999999</v>
      </c>
      <c r="D396" s="32">
        <v>0</v>
      </c>
      <c r="E396" s="33">
        <v>1</v>
      </c>
      <c r="F396" s="39">
        <v>19.649999999999999</v>
      </c>
      <c r="G396" s="32">
        <v>0</v>
      </c>
      <c r="H396" s="75">
        <v>1</v>
      </c>
      <c r="J396" s="74">
        <v>19.649999999999999</v>
      </c>
      <c r="K396" s="32">
        <v>0</v>
      </c>
      <c r="L396" s="33">
        <v>1</v>
      </c>
      <c r="M396" s="39">
        <v>19.649999999999999</v>
      </c>
      <c r="N396" s="32">
        <v>0</v>
      </c>
      <c r="O396" s="75">
        <v>1</v>
      </c>
    </row>
    <row r="397" spans="1:15" x14ac:dyDescent="0.2">
      <c r="A397" s="38">
        <v>0.199999999999701</v>
      </c>
      <c r="C397" s="74">
        <v>19.7</v>
      </c>
      <c r="D397" s="32">
        <v>0</v>
      </c>
      <c r="E397" s="33">
        <v>1</v>
      </c>
      <c r="F397" s="39">
        <v>19.7</v>
      </c>
      <c r="G397" s="32">
        <v>0</v>
      </c>
      <c r="H397" s="75">
        <v>1</v>
      </c>
      <c r="J397" s="74">
        <v>19.7</v>
      </c>
      <c r="K397" s="32">
        <v>0</v>
      </c>
      <c r="L397" s="33">
        <v>1</v>
      </c>
      <c r="M397" s="39">
        <v>19.7</v>
      </c>
      <c r="N397" s="32">
        <v>0</v>
      </c>
      <c r="O397" s="75">
        <v>1</v>
      </c>
    </row>
    <row r="398" spans="1:15" x14ac:dyDescent="0.2">
      <c r="A398" s="38">
        <v>0.14999999999970001</v>
      </c>
      <c r="C398" s="74">
        <v>19.75</v>
      </c>
      <c r="D398" s="32">
        <v>0</v>
      </c>
      <c r="E398" s="33">
        <v>1</v>
      </c>
      <c r="F398" s="39">
        <v>19.75</v>
      </c>
      <c r="G398" s="32">
        <v>0</v>
      </c>
      <c r="H398" s="75">
        <v>1</v>
      </c>
      <c r="J398" s="74">
        <v>19.75</v>
      </c>
      <c r="K398" s="32">
        <v>0</v>
      </c>
      <c r="L398" s="33">
        <v>1</v>
      </c>
      <c r="M398" s="39">
        <v>19.75</v>
      </c>
      <c r="N398" s="32">
        <v>0</v>
      </c>
      <c r="O398" s="75">
        <v>1</v>
      </c>
    </row>
    <row r="399" spans="1:15" x14ac:dyDescent="0.2">
      <c r="A399" s="38">
        <v>9.9999999999699399E-2</v>
      </c>
      <c r="C399" s="74">
        <v>19.8</v>
      </c>
      <c r="D399" s="32">
        <v>0</v>
      </c>
      <c r="E399" s="33">
        <v>1</v>
      </c>
      <c r="F399" s="39">
        <v>19.8</v>
      </c>
      <c r="G399" s="32">
        <v>0</v>
      </c>
      <c r="H399" s="75">
        <v>1</v>
      </c>
      <c r="J399" s="74">
        <v>19.8</v>
      </c>
      <c r="K399" s="32">
        <v>0</v>
      </c>
      <c r="L399" s="33">
        <v>1</v>
      </c>
      <c r="M399" s="39">
        <v>19.8</v>
      </c>
      <c r="N399" s="32">
        <v>0</v>
      </c>
      <c r="O399" s="75">
        <v>1</v>
      </c>
    </row>
    <row r="400" spans="1:15" x14ac:dyDescent="0.2">
      <c r="A400" s="38">
        <v>4.9999999999698702E-2</v>
      </c>
      <c r="C400" s="74">
        <v>19.850000000000001</v>
      </c>
      <c r="D400" s="32">
        <v>0</v>
      </c>
      <c r="E400" s="33">
        <v>1</v>
      </c>
      <c r="F400" s="39">
        <v>19.850000000000001</v>
      </c>
      <c r="G400" s="32">
        <v>0</v>
      </c>
      <c r="H400" s="75">
        <v>1</v>
      </c>
      <c r="J400" s="74">
        <v>19.850000000000001</v>
      </c>
      <c r="K400" s="32">
        <v>0</v>
      </c>
      <c r="L400" s="33">
        <v>1</v>
      </c>
      <c r="M400" s="39">
        <v>19.850000000000001</v>
      </c>
      <c r="N400" s="32">
        <v>0</v>
      </c>
      <c r="O400" s="75">
        <v>1</v>
      </c>
    </row>
    <row r="401" spans="1:15" x14ac:dyDescent="0.2">
      <c r="A401" s="38">
        <v>0</v>
      </c>
      <c r="C401" s="74">
        <v>19.899999999999999</v>
      </c>
      <c r="D401" s="32">
        <v>0</v>
      </c>
      <c r="E401" s="33">
        <v>1</v>
      </c>
      <c r="F401" s="39">
        <v>19.899999999999999</v>
      </c>
      <c r="G401" s="32">
        <v>0</v>
      </c>
      <c r="H401" s="75">
        <v>1</v>
      </c>
      <c r="J401" s="74">
        <v>19.899999999999999</v>
      </c>
      <c r="K401" s="32">
        <v>0</v>
      </c>
      <c r="L401" s="33">
        <v>1</v>
      </c>
      <c r="M401" s="39">
        <v>19.899999999999999</v>
      </c>
      <c r="N401" s="32">
        <v>0</v>
      </c>
      <c r="O401" s="75">
        <v>1</v>
      </c>
    </row>
    <row r="402" spans="1:15" x14ac:dyDescent="0.2">
      <c r="C402" s="74">
        <v>19.95</v>
      </c>
      <c r="D402" s="32">
        <v>0</v>
      </c>
      <c r="E402" s="33">
        <v>1</v>
      </c>
      <c r="F402" s="39">
        <v>19.95</v>
      </c>
      <c r="G402" s="32">
        <v>0</v>
      </c>
      <c r="H402" s="75">
        <v>1</v>
      </c>
      <c r="J402" s="74">
        <v>19.95</v>
      </c>
      <c r="K402" s="32">
        <v>0</v>
      </c>
      <c r="L402" s="33">
        <v>1</v>
      </c>
      <c r="M402" s="39">
        <v>19.95</v>
      </c>
      <c r="N402" s="32">
        <v>0</v>
      </c>
      <c r="O402" s="75">
        <v>1</v>
      </c>
    </row>
    <row r="403" spans="1:15" x14ac:dyDescent="0.2">
      <c r="C403" s="74">
        <v>20</v>
      </c>
      <c r="D403" s="32">
        <v>0</v>
      </c>
      <c r="E403" s="33">
        <v>1</v>
      </c>
      <c r="F403" s="39">
        <v>20</v>
      </c>
      <c r="G403" s="32">
        <v>0</v>
      </c>
      <c r="H403" s="75">
        <v>1</v>
      </c>
      <c r="J403" s="74">
        <v>20</v>
      </c>
      <c r="K403" s="32">
        <v>0</v>
      </c>
      <c r="L403" s="33">
        <v>1</v>
      </c>
      <c r="M403" s="39">
        <v>20</v>
      </c>
      <c r="N403" s="32">
        <v>0</v>
      </c>
      <c r="O403" s="75">
        <v>1</v>
      </c>
    </row>
    <row r="404" spans="1:15" ht="13.5" thickBot="1" x14ac:dyDescent="0.25">
      <c r="C404" s="76" t="s">
        <v>211</v>
      </c>
      <c r="D404" s="34">
        <v>0</v>
      </c>
      <c r="E404" s="35">
        <v>1</v>
      </c>
      <c r="F404" s="40" t="s">
        <v>211</v>
      </c>
      <c r="G404" s="34">
        <v>0</v>
      </c>
      <c r="H404" s="77">
        <v>1</v>
      </c>
      <c r="J404" s="76" t="s">
        <v>211</v>
      </c>
      <c r="K404" s="34">
        <v>0</v>
      </c>
      <c r="L404" s="35">
        <v>1</v>
      </c>
      <c r="M404" s="40" t="s">
        <v>211</v>
      </c>
      <c r="N404" s="34">
        <v>0</v>
      </c>
      <c r="O404" s="77">
        <v>1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34"/>
  <sheetViews>
    <sheetView zoomScale="85" workbookViewId="0">
      <selection activeCell="D33" sqref="D33"/>
    </sheetView>
  </sheetViews>
  <sheetFormatPr defaultRowHeight="12.75" x14ac:dyDescent="0.2"/>
  <cols>
    <col min="1" max="1" width="22" customWidth="1"/>
    <col min="2" max="2" width="14.140625" customWidth="1"/>
    <col min="3" max="3" width="12.140625" customWidth="1"/>
    <col min="4" max="4" width="12.140625" bestFit="1" customWidth="1"/>
    <col min="5" max="5" width="14.42578125" bestFit="1" customWidth="1"/>
    <col min="6" max="6" width="15.28515625" bestFit="1" customWidth="1"/>
    <col min="7" max="7" width="9.5703125" bestFit="1" customWidth="1"/>
  </cols>
  <sheetData>
    <row r="1" spans="1:7" x14ac:dyDescent="0.2">
      <c r="A1" s="27"/>
      <c r="B1" s="15" t="s">
        <v>156</v>
      </c>
      <c r="C1" s="15" t="s">
        <v>157</v>
      </c>
      <c r="D1" s="15" t="s">
        <v>158</v>
      </c>
      <c r="E1" s="15"/>
      <c r="F1" s="15"/>
      <c r="G1" s="16"/>
    </row>
    <row r="2" spans="1:7" x14ac:dyDescent="0.2">
      <c r="A2" s="17" t="s">
        <v>155</v>
      </c>
      <c r="B2" s="19">
        <v>21.4</v>
      </c>
      <c r="C2" s="19">
        <v>94.3</v>
      </c>
      <c r="D2" s="19">
        <f>C2*100/B2</f>
        <v>440.65420560747668</v>
      </c>
      <c r="E2" s="19"/>
      <c r="F2" s="19"/>
      <c r="G2" s="20"/>
    </row>
    <row r="3" spans="1:7" x14ac:dyDescent="0.2">
      <c r="A3" s="17"/>
      <c r="B3" s="19"/>
      <c r="C3" s="19"/>
      <c r="D3" s="19"/>
      <c r="E3" s="19"/>
      <c r="F3" s="19"/>
      <c r="G3" s="20"/>
    </row>
    <row r="4" spans="1:7" x14ac:dyDescent="0.2">
      <c r="A4" s="17"/>
      <c r="B4" s="19" t="s">
        <v>159</v>
      </c>
      <c r="C4" s="19"/>
      <c r="D4" s="19"/>
      <c r="E4" s="19"/>
      <c r="F4" s="19"/>
      <c r="G4" s="20"/>
    </row>
    <row r="5" spans="1:7" x14ac:dyDescent="0.2">
      <c r="A5" s="17"/>
      <c r="B5" s="19"/>
      <c r="C5" s="19"/>
      <c r="D5" s="19"/>
      <c r="E5" s="19"/>
      <c r="F5" s="19"/>
      <c r="G5" s="20"/>
    </row>
    <row r="6" spans="1:7" x14ac:dyDescent="0.2">
      <c r="A6" s="17" t="s">
        <v>160</v>
      </c>
      <c r="B6" s="19">
        <v>49</v>
      </c>
      <c r="C6" s="19"/>
      <c r="D6" s="19"/>
      <c r="E6" s="19"/>
      <c r="F6" s="19"/>
      <c r="G6" s="20"/>
    </row>
    <row r="7" spans="1:7" x14ac:dyDescent="0.2">
      <c r="A7" s="17" t="s">
        <v>161</v>
      </c>
      <c r="B7" s="19">
        <v>28</v>
      </c>
      <c r="C7" s="19"/>
      <c r="D7" s="19"/>
      <c r="E7" s="19"/>
      <c r="F7" s="19"/>
      <c r="G7" s="20"/>
    </row>
    <row r="8" spans="1:7" x14ac:dyDescent="0.2">
      <c r="A8" s="17" t="s">
        <v>162</v>
      </c>
      <c r="B8" s="19">
        <v>14</v>
      </c>
      <c r="C8" s="19"/>
      <c r="D8" s="19"/>
      <c r="E8" s="19"/>
      <c r="F8" s="19"/>
      <c r="G8" s="20"/>
    </row>
    <row r="9" spans="1:7" ht="13.5" thickBot="1" x14ac:dyDescent="0.25">
      <c r="A9" s="24" t="s">
        <v>163</v>
      </c>
      <c r="B9" s="28">
        <v>9</v>
      </c>
      <c r="C9" s="28"/>
      <c r="D9" s="28"/>
      <c r="E9" s="28"/>
      <c r="F9" s="28"/>
      <c r="G9" s="26"/>
    </row>
    <row r="10" spans="1:7" ht="13.5" thickBot="1" x14ac:dyDescent="0.25"/>
    <row r="11" spans="1:7" x14ac:dyDescent="0.2">
      <c r="A11" s="13" t="s">
        <v>180</v>
      </c>
      <c r="B11" s="14" t="s">
        <v>184</v>
      </c>
      <c r="C11" s="15" t="s">
        <v>235</v>
      </c>
      <c r="D11" s="15" t="s">
        <v>181</v>
      </c>
      <c r="E11" s="15" t="s">
        <v>179</v>
      </c>
      <c r="F11" s="15" t="s">
        <v>236</v>
      </c>
      <c r="G11" s="16"/>
    </row>
    <row r="12" spans="1:7" x14ac:dyDescent="0.2">
      <c r="A12" s="17">
        <v>1998</v>
      </c>
      <c r="B12" s="18">
        <v>936.7</v>
      </c>
      <c r="C12" s="19">
        <v>180</v>
      </c>
      <c r="D12" s="19">
        <v>165.1</v>
      </c>
      <c r="E12" s="19">
        <v>166.7</v>
      </c>
      <c r="F12" s="83">
        <f>F27*F19</f>
        <v>67.384547999999995</v>
      </c>
      <c r="G12" s="20"/>
    </row>
    <row r="13" spans="1:7" x14ac:dyDescent="0.2">
      <c r="A13" s="17">
        <v>1999</v>
      </c>
      <c r="B13" s="18">
        <v>984.8</v>
      </c>
      <c r="C13" s="19">
        <v>184.8</v>
      </c>
      <c r="D13" s="19">
        <v>171.7</v>
      </c>
      <c r="E13" s="19">
        <v>164.4</v>
      </c>
      <c r="F13" s="83">
        <f>F28*F20</f>
        <v>79.449496504214096</v>
      </c>
      <c r="G13" s="20"/>
    </row>
    <row r="14" spans="1:7" x14ac:dyDescent="0.2">
      <c r="A14" s="17">
        <v>2000</v>
      </c>
      <c r="B14" s="18">
        <v>998.6</v>
      </c>
      <c r="C14" s="19">
        <v>188</v>
      </c>
      <c r="D14" s="19">
        <v>175.8</v>
      </c>
      <c r="E14" s="19">
        <v>156.19999999999999</v>
      </c>
      <c r="F14" s="83">
        <f>F29*F21</f>
        <v>83.564119251225222</v>
      </c>
      <c r="G14" s="20"/>
    </row>
    <row r="15" spans="1:7" x14ac:dyDescent="0.2">
      <c r="A15" s="17">
        <v>2001</v>
      </c>
      <c r="B15" s="18">
        <v>1027.0999999999999</v>
      </c>
      <c r="C15" s="19">
        <v>204.3</v>
      </c>
      <c r="D15" s="19">
        <v>192.1</v>
      </c>
      <c r="E15" s="19">
        <v>148.1</v>
      </c>
      <c r="F15" s="83">
        <f>F30*F22</f>
        <v>110.4461366047796</v>
      </c>
      <c r="G15" s="20"/>
    </row>
    <row r="16" spans="1:7" x14ac:dyDescent="0.2">
      <c r="A16" s="17">
        <v>2002</v>
      </c>
      <c r="B16" s="18">
        <v>1035.8</v>
      </c>
      <c r="C16" s="19">
        <v>214.2</v>
      </c>
      <c r="D16" s="19">
        <v>178.8</v>
      </c>
      <c r="E16" s="19">
        <v>147.5</v>
      </c>
      <c r="F16" s="83">
        <f>F31*F23</f>
        <v>134.61146343682304</v>
      </c>
      <c r="G16" s="20"/>
    </row>
    <row r="17" spans="1:9" x14ac:dyDescent="0.2">
      <c r="A17" s="17"/>
      <c r="B17" s="19"/>
      <c r="C17" s="19"/>
      <c r="D17" s="19"/>
      <c r="E17" s="19"/>
      <c r="F17" s="83"/>
      <c r="G17" s="20"/>
    </row>
    <row r="18" spans="1:9" x14ac:dyDescent="0.2">
      <c r="A18" s="17" t="s">
        <v>182</v>
      </c>
      <c r="B18" s="19"/>
      <c r="C18" s="19"/>
      <c r="D18" s="19"/>
      <c r="E18" s="19"/>
      <c r="F18" s="19"/>
      <c r="G18" s="20"/>
    </row>
    <row r="19" spans="1:9" x14ac:dyDescent="0.2">
      <c r="A19" s="17">
        <v>1998</v>
      </c>
      <c r="B19" s="21">
        <v>1</v>
      </c>
      <c r="C19" s="21">
        <v>0.913242</v>
      </c>
      <c r="D19" s="21">
        <v>0.609124</v>
      </c>
      <c r="E19" s="21">
        <v>0.913242</v>
      </c>
      <c r="F19" s="21">
        <v>1.5384599999999999</v>
      </c>
      <c r="G19" s="20"/>
      <c r="I19" s="82"/>
    </row>
    <row r="20" spans="1:9" x14ac:dyDescent="0.2">
      <c r="A20" s="17">
        <v>1999</v>
      </c>
      <c r="B20" s="21">
        <v>1</v>
      </c>
      <c r="C20" s="21">
        <v>0.84659600000000002</v>
      </c>
      <c r="D20" s="21">
        <v>0.60309900000000005</v>
      </c>
      <c r="E20" s="21">
        <v>0.84659600000000002</v>
      </c>
      <c r="F20" s="21">
        <v>1.6175900000000001</v>
      </c>
      <c r="G20" s="20"/>
      <c r="H20" s="82"/>
      <c r="I20" s="82"/>
    </row>
    <row r="21" spans="1:9" x14ac:dyDescent="0.2">
      <c r="A21" s="17">
        <v>2000</v>
      </c>
      <c r="B21" s="21">
        <v>1</v>
      </c>
      <c r="C21" s="21">
        <v>0.98473599999999994</v>
      </c>
      <c r="D21" s="21">
        <v>0.61462799999999995</v>
      </c>
      <c r="E21" s="21">
        <v>0.98473599999999994</v>
      </c>
      <c r="F21" s="21">
        <v>1.51722</v>
      </c>
      <c r="G21" s="20"/>
      <c r="H21" s="82"/>
    </row>
    <row r="22" spans="1:9" x14ac:dyDescent="0.2">
      <c r="A22" s="17">
        <v>2001</v>
      </c>
      <c r="B22" s="21">
        <v>1</v>
      </c>
      <c r="C22" s="21">
        <v>1.0565199999999999</v>
      </c>
      <c r="D22" s="21">
        <v>0.66769000000000001</v>
      </c>
      <c r="E22" s="21">
        <v>1.0565199999999999</v>
      </c>
      <c r="F22" s="21">
        <v>1.78826</v>
      </c>
      <c r="G22" s="20"/>
      <c r="H22" s="82"/>
      <c r="I22" s="82"/>
    </row>
    <row r="23" spans="1:9" x14ac:dyDescent="0.2">
      <c r="A23" s="17">
        <v>2002</v>
      </c>
      <c r="B23" s="21">
        <v>1</v>
      </c>
      <c r="C23" s="21">
        <v>1.1073</v>
      </c>
      <c r="D23" s="21">
        <v>0.691994</v>
      </c>
      <c r="E23" s="21">
        <v>1.1073</v>
      </c>
      <c r="F23" s="21">
        <v>1.94363</v>
      </c>
      <c r="G23" s="20"/>
      <c r="H23" s="82"/>
      <c r="I23" s="82"/>
    </row>
    <row r="24" spans="1:9" x14ac:dyDescent="0.2">
      <c r="A24" s="81">
        <v>38190</v>
      </c>
      <c r="B24" s="82">
        <v>1</v>
      </c>
      <c r="C24" s="82">
        <v>0.81598999999999999</v>
      </c>
      <c r="D24" s="82">
        <v>0.54357</v>
      </c>
      <c r="E24" s="82">
        <v>0.81598999999999999</v>
      </c>
      <c r="F24" s="82">
        <v>1.39985</v>
      </c>
      <c r="G24" s="20"/>
      <c r="H24" s="82"/>
      <c r="I24" s="84"/>
    </row>
    <row r="25" spans="1:9" x14ac:dyDescent="0.2">
      <c r="A25" s="81"/>
      <c r="B25" s="82"/>
      <c r="C25" s="82"/>
      <c r="D25" s="82"/>
      <c r="E25" s="82"/>
      <c r="F25" s="82"/>
      <c r="G25" s="20"/>
    </row>
    <row r="26" spans="1:9" x14ac:dyDescent="0.2">
      <c r="A26" s="17" t="s">
        <v>183</v>
      </c>
      <c r="B26" s="19" t="s">
        <v>185</v>
      </c>
      <c r="C26" s="19" t="s">
        <v>176</v>
      </c>
      <c r="D26" s="19" t="s">
        <v>177</v>
      </c>
      <c r="E26" s="19" t="s">
        <v>178</v>
      </c>
      <c r="F26" s="85" t="s">
        <v>1</v>
      </c>
      <c r="G26" s="20" t="s">
        <v>186</v>
      </c>
    </row>
    <row r="27" spans="1:9" x14ac:dyDescent="0.2">
      <c r="A27" s="17">
        <v>1998</v>
      </c>
      <c r="B27" s="22">
        <f>B12/B19</f>
        <v>936.7</v>
      </c>
      <c r="C27" s="22">
        <f>C12/C19</f>
        <v>197.10000197100001</v>
      </c>
      <c r="D27" s="22">
        <f>D12/D19</f>
        <v>271.04497606398695</v>
      </c>
      <c r="E27" s="22">
        <f>E12/E19</f>
        <v>182.53650182536501</v>
      </c>
      <c r="F27" s="22">
        <v>43.8</v>
      </c>
      <c r="G27" s="23">
        <f>SUM(B27:F27)</f>
        <v>1631.1814798603521</v>
      </c>
    </row>
    <row r="28" spans="1:9" x14ac:dyDescent="0.2">
      <c r="A28" s="17">
        <v>1999</v>
      </c>
      <c r="B28" s="22">
        <f t="shared" ref="B28:E31" si="0">B13/B20</f>
        <v>984.8</v>
      </c>
      <c r="C28" s="22">
        <f t="shared" si="0"/>
        <v>218.28593567652104</v>
      </c>
      <c r="D28" s="22">
        <f t="shared" si="0"/>
        <v>284.69621073820377</v>
      </c>
      <c r="E28" s="22">
        <f t="shared" si="0"/>
        <v>194.18943628365832</v>
      </c>
      <c r="F28" s="22">
        <v>49.115966656701694</v>
      </c>
      <c r="G28" s="23">
        <f>SUM(B28:F28)</f>
        <v>1731.0875493550845</v>
      </c>
    </row>
    <row r="29" spans="1:9" x14ac:dyDescent="0.2">
      <c r="A29" s="17">
        <v>2000</v>
      </c>
      <c r="B29" s="22">
        <f t="shared" si="0"/>
        <v>998.6</v>
      </c>
      <c r="C29" s="22">
        <f t="shared" si="0"/>
        <v>190.91411302115492</v>
      </c>
      <c r="D29" s="22">
        <f t="shared" si="0"/>
        <v>286.02666979050747</v>
      </c>
      <c r="E29" s="22">
        <f t="shared" si="0"/>
        <v>158.62119390374679</v>
      </c>
      <c r="F29" s="22">
        <v>55.077127411466513</v>
      </c>
      <c r="G29" s="23">
        <f>SUM(B29:F29)</f>
        <v>1689.2391041268759</v>
      </c>
    </row>
    <row r="30" spans="1:9" x14ac:dyDescent="0.2">
      <c r="A30" s="17">
        <v>2001</v>
      </c>
      <c r="B30" s="22">
        <f t="shared" si="0"/>
        <v>1027.0999999999999</v>
      </c>
      <c r="C30" s="22">
        <f t="shared" si="0"/>
        <v>193.37068867603077</v>
      </c>
      <c r="D30" s="22">
        <f>D15/D22</f>
        <v>287.70836765564854</v>
      </c>
      <c r="E30" s="22">
        <f t="shared" si="0"/>
        <v>140.17718547684854</v>
      </c>
      <c r="F30" s="22">
        <v>61.761788892431525</v>
      </c>
      <c r="G30" s="23">
        <f>SUM(B30:F30)</f>
        <v>1710.1180307009593</v>
      </c>
    </row>
    <row r="31" spans="1:9" x14ac:dyDescent="0.2">
      <c r="A31" s="17">
        <v>2002</v>
      </c>
      <c r="B31" s="22">
        <f t="shared" si="0"/>
        <v>1035.8</v>
      </c>
      <c r="C31" s="22">
        <f t="shared" si="0"/>
        <v>193.44351124356544</v>
      </c>
      <c r="D31" s="22">
        <f>D16/D23</f>
        <v>258.38374321164633</v>
      </c>
      <c r="E31" s="22">
        <f t="shared" si="0"/>
        <v>133.20689966585388</v>
      </c>
      <c r="F31" s="22">
        <v>69.257761732851961</v>
      </c>
      <c r="G31" s="23">
        <f>SUM(B31:F31)</f>
        <v>1690.0919158539175</v>
      </c>
    </row>
    <row r="32" spans="1:9" x14ac:dyDescent="0.2">
      <c r="A32" s="17"/>
      <c r="B32" s="22"/>
      <c r="C32" s="22"/>
      <c r="D32" s="22"/>
      <c r="E32" s="22"/>
      <c r="F32" s="19"/>
      <c r="G32" s="23">
        <f>SUM(G27:G31)</f>
        <v>8451.7180798971895</v>
      </c>
    </row>
    <row r="33" spans="1:7" x14ac:dyDescent="0.2">
      <c r="A33" s="17"/>
      <c r="B33" s="19"/>
      <c r="C33" s="19"/>
      <c r="D33" s="19"/>
      <c r="E33" s="19"/>
      <c r="F33" s="19"/>
      <c r="G33" s="20"/>
    </row>
    <row r="34" spans="1:7" ht="13.5" thickBot="1" x14ac:dyDescent="0.25">
      <c r="A34" s="24" t="s">
        <v>237</v>
      </c>
      <c r="B34" s="25">
        <f>(B31/B27)^(1/4)-1</f>
        <v>2.5460288192596048E-2</v>
      </c>
      <c r="C34" s="25">
        <f>(C31/C27)^(1/4)-1</f>
        <v>-4.6704806927131415E-3</v>
      </c>
      <c r="D34" s="25">
        <f>(D31/D27)^(1/4)-1</f>
        <v>-1.1888495153332235E-2</v>
      </c>
      <c r="E34" s="25">
        <f>(E31/E27)^(1/4)-1</f>
        <v>-7.57398059990394E-2</v>
      </c>
      <c r="F34" s="25">
        <f>(F31/F27)^(1/4)-1</f>
        <v>0.12136910175118043</v>
      </c>
      <c r="G34" s="26"/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73"/>
  <sheetViews>
    <sheetView topLeftCell="A118" zoomScale="85" workbookViewId="0">
      <selection activeCell="G2" sqref="G2:G31"/>
    </sheetView>
  </sheetViews>
  <sheetFormatPr defaultRowHeight="12.75" x14ac:dyDescent="0.2"/>
  <cols>
    <col min="1" max="1" width="27.5703125" bestFit="1" customWidth="1"/>
    <col min="2" max="2" width="21.7109375" bestFit="1" customWidth="1"/>
    <col min="3" max="3" width="8" bestFit="1" customWidth="1"/>
    <col min="4" max="4" width="7.85546875" bestFit="1" customWidth="1"/>
    <col min="5" max="5" width="4.85546875" bestFit="1" customWidth="1"/>
    <col min="6" max="6" width="16" bestFit="1" customWidth="1"/>
    <col min="7" max="7" width="16.140625" style="8" bestFit="1" customWidth="1"/>
    <col min="11" max="11" width="9.28515625" bestFit="1" customWidth="1"/>
  </cols>
  <sheetData>
    <row r="1" spans="1:11" ht="13.5" thickBot="1" x14ac:dyDescent="0.25">
      <c r="A1" s="10" t="s">
        <v>12</v>
      </c>
      <c r="B1" s="10" t="s">
        <v>13</v>
      </c>
      <c r="C1" s="10" t="s">
        <v>14</v>
      </c>
      <c r="D1" s="10" t="s">
        <v>8</v>
      </c>
      <c r="E1" s="10" t="s">
        <v>9</v>
      </c>
      <c r="F1" s="10" t="s">
        <v>154</v>
      </c>
      <c r="G1" s="10" t="s">
        <v>164</v>
      </c>
    </row>
    <row r="2" spans="1:11" ht="13.5" thickTop="1" x14ac:dyDescent="0.2">
      <c r="A2" s="8" t="s">
        <v>10</v>
      </c>
      <c r="B2" s="8" t="s">
        <v>18</v>
      </c>
      <c r="C2" s="9">
        <v>15.26</v>
      </c>
      <c r="D2" s="8">
        <v>9</v>
      </c>
      <c r="E2" s="8">
        <v>30</v>
      </c>
      <c r="F2" s="11">
        <f t="shared" ref="F2:F33" si="0">C2/D2</f>
        <v>1.6955555555555555</v>
      </c>
      <c r="G2" s="8" t="s">
        <v>166</v>
      </c>
      <c r="H2" s="8"/>
      <c r="I2" t="s">
        <v>167</v>
      </c>
      <c r="K2" s="1">
        <f>AVERAGE(F2:F31)</f>
        <v>8.7641223606196217</v>
      </c>
    </row>
    <row r="3" spans="1:11" x14ac:dyDescent="0.2">
      <c r="A3" s="8" t="s">
        <v>62</v>
      </c>
      <c r="B3" s="8" t="s">
        <v>66</v>
      </c>
      <c r="C3" s="9">
        <v>16.5</v>
      </c>
      <c r="D3" s="8">
        <v>5</v>
      </c>
      <c r="E3" s="8">
        <v>30</v>
      </c>
      <c r="F3" s="11">
        <f t="shared" si="0"/>
        <v>3.3</v>
      </c>
      <c r="G3" s="8" t="s">
        <v>166</v>
      </c>
      <c r="H3" s="8"/>
      <c r="I3" t="s">
        <v>169</v>
      </c>
      <c r="K3" s="1">
        <f>STDEV(F2:F31)</f>
        <v>4.4038860123281394</v>
      </c>
    </row>
    <row r="4" spans="1:11" x14ac:dyDescent="0.2">
      <c r="A4" s="8" t="s">
        <v>62</v>
      </c>
      <c r="B4" s="8" t="s">
        <v>67</v>
      </c>
      <c r="C4" s="9">
        <v>16.5</v>
      </c>
      <c r="D4" s="8">
        <v>5</v>
      </c>
      <c r="E4" s="8">
        <v>15</v>
      </c>
      <c r="F4" s="11">
        <f t="shared" si="0"/>
        <v>3.3</v>
      </c>
      <c r="G4" s="8" t="s">
        <v>166</v>
      </c>
      <c r="I4" t="s">
        <v>168</v>
      </c>
      <c r="K4" s="1">
        <f>AVERAGE(F32:F172)</f>
        <v>1.6114991731720849</v>
      </c>
    </row>
    <row r="5" spans="1:11" x14ac:dyDescent="0.2">
      <c r="A5" s="8" t="s">
        <v>62</v>
      </c>
      <c r="B5" s="8" t="s">
        <v>67</v>
      </c>
      <c r="C5" s="9">
        <v>16.5</v>
      </c>
      <c r="D5" s="8">
        <v>5</v>
      </c>
      <c r="E5" s="8">
        <v>30</v>
      </c>
      <c r="F5" s="11">
        <f t="shared" si="0"/>
        <v>3.3</v>
      </c>
      <c r="G5" s="8" t="s">
        <v>166</v>
      </c>
      <c r="I5" t="s">
        <v>170</v>
      </c>
      <c r="K5" s="1">
        <f>STDEV(F32:F172)</f>
        <v>0.74406445010390021</v>
      </c>
    </row>
    <row r="6" spans="1:11" x14ac:dyDescent="0.2">
      <c r="A6" s="8" t="s">
        <v>99</v>
      </c>
      <c r="B6" s="8" t="s">
        <v>100</v>
      </c>
      <c r="C6" s="9">
        <v>17</v>
      </c>
      <c r="D6" s="8">
        <v>4.2</v>
      </c>
      <c r="E6" s="8">
        <v>25</v>
      </c>
      <c r="F6" s="11">
        <f t="shared" si="0"/>
        <v>4.0476190476190474</v>
      </c>
      <c r="G6" s="8" t="s">
        <v>166</v>
      </c>
    </row>
    <row r="7" spans="1:11" x14ac:dyDescent="0.2">
      <c r="A7" s="8" t="s">
        <v>95</v>
      </c>
      <c r="B7" s="8" t="s">
        <v>97</v>
      </c>
      <c r="C7" s="9">
        <v>17</v>
      </c>
      <c r="D7" s="8">
        <v>4</v>
      </c>
      <c r="E7" s="8">
        <v>20</v>
      </c>
      <c r="F7" s="11">
        <f t="shared" si="0"/>
        <v>4.25</v>
      </c>
      <c r="G7" s="8" t="s">
        <v>166</v>
      </c>
    </row>
    <row r="8" spans="1:11" x14ac:dyDescent="0.2">
      <c r="A8" s="8" t="s">
        <v>60</v>
      </c>
      <c r="B8" s="8" t="s">
        <v>61</v>
      </c>
      <c r="C8" s="9">
        <v>12.79</v>
      </c>
      <c r="D8" s="8">
        <v>2.9</v>
      </c>
      <c r="E8" s="8">
        <v>30</v>
      </c>
      <c r="F8" s="11">
        <f t="shared" si="0"/>
        <v>4.4103448275862069</v>
      </c>
      <c r="G8" s="8" t="s">
        <v>166</v>
      </c>
    </row>
    <row r="9" spans="1:11" x14ac:dyDescent="0.2">
      <c r="A9" s="8" t="s">
        <v>125</v>
      </c>
      <c r="B9" s="8" t="s">
        <v>126</v>
      </c>
      <c r="C9" s="9">
        <v>18.7</v>
      </c>
      <c r="D9" s="8">
        <v>4</v>
      </c>
      <c r="E9" s="8">
        <v>45</v>
      </c>
      <c r="F9" s="11">
        <f t="shared" si="0"/>
        <v>4.6749999999999998</v>
      </c>
      <c r="G9" s="8" t="s">
        <v>166</v>
      </c>
    </row>
    <row r="10" spans="1:11" x14ac:dyDescent="0.2">
      <c r="A10" s="8" t="s">
        <v>95</v>
      </c>
      <c r="B10" s="8" t="s">
        <v>96</v>
      </c>
      <c r="C10" s="9">
        <v>12.75</v>
      </c>
      <c r="D10" s="8">
        <v>2.5</v>
      </c>
      <c r="E10" s="8">
        <v>15</v>
      </c>
      <c r="F10" s="11">
        <f t="shared" si="0"/>
        <v>5.0999999999999996</v>
      </c>
      <c r="G10" s="8" t="s">
        <v>166</v>
      </c>
    </row>
    <row r="11" spans="1:11" x14ac:dyDescent="0.2">
      <c r="A11" s="8" t="s">
        <v>95</v>
      </c>
      <c r="B11" s="8" t="s">
        <v>96</v>
      </c>
      <c r="C11" s="9">
        <v>13.5</v>
      </c>
      <c r="D11" s="8">
        <v>2.5</v>
      </c>
      <c r="E11" s="8">
        <v>15</v>
      </c>
      <c r="F11" s="11">
        <f t="shared" si="0"/>
        <v>5.4</v>
      </c>
      <c r="G11" s="8" t="s">
        <v>166</v>
      </c>
    </row>
    <row r="12" spans="1:11" x14ac:dyDescent="0.2">
      <c r="A12" s="8" t="s">
        <v>147</v>
      </c>
      <c r="B12" s="8" t="s">
        <v>148</v>
      </c>
      <c r="C12" s="9">
        <v>31.03</v>
      </c>
      <c r="D12" s="8">
        <v>5</v>
      </c>
      <c r="E12" s="8">
        <v>15</v>
      </c>
      <c r="F12" s="11">
        <f t="shared" si="0"/>
        <v>6.2060000000000004</v>
      </c>
      <c r="G12" s="8" t="s">
        <v>166</v>
      </c>
    </row>
    <row r="13" spans="1:11" x14ac:dyDescent="0.2">
      <c r="A13" s="8" t="s">
        <v>137</v>
      </c>
      <c r="B13" s="8" t="s">
        <v>138</v>
      </c>
      <c r="C13" s="9">
        <v>23.8</v>
      </c>
      <c r="D13" s="8">
        <v>3</v>
      </c>
      <c r="E13" s="8">
        <v>20</v>
      </c>
      <c r="F13" s="11">
        <f t="shared" si="0"/>
        <v>7.9333333333333336</v>
      </c>
      <c r="G13" s="8" t="s">
        <v>166</v>
      </c>
    </row>
    <row r="14" spans="1:11" x14ac:dyDescent="0.2">
      <c r="A14" s="8" t="s">
        <v>119</v>
      </c>
      <c r="B14" s="8" t="s">
        <v>120</v>
      </c>
      <c r="C14" s="9">
        <v>16</v>
      </c>
      <c r="D14" s="8">
        <v>2</v>
      </c>
      <c r="E14" s="8">
        <v>15</v>
      </c>
      <c r="F14" s="11">
        <f t="shared" si="0"/>
        <v>8</v>
      </c>
      <c r="G14" s="8" t="s">
        <v>166</v>
      </c>
    </row>
    <row r="15" spans="1:11" x14ac:dyDescent="0.2">
      <c r="A15" s="8" t="s">
        <v>95</v>
      </c>
      <c r="B15" s="8" t="s">
        <v>98</v>
      </c>
      <c r="C15" s="9">
        <v>22.5</v>
      </c>
      <c r="D15" s="8">
        <v>2.5</v>
      </c>
      <c r="E15" s="8">
        <v>30</v>
      </c>
      <c r="F15" s="11">
        <f t="shared" si="0"/>
        <v>9</v>
      </c>
      <c r="G15" s="8" t="s">
        <v>166</v>
      </c>
    </row>
    <row r="16" spans="1:11" x14ac:dyDescent="0.2">
      <c r="A16" s="8" t="s">
        <v>99</v>
      </c>
      <c r="B16" s="8" t="s">
        <v>101</v>
      </c>
      <c r="C16" s="9">
        <v>14.5</v>
      </c>
      <c r="D16" s="8">
        <v>1.6</v>
      </c>
      <c r="E16" s="8">
        <v>50</v>
      </c>
      <c r="F16" s="11">
        <f t="shared" si="0"/>
        <v>9.0625</v>
      </c>
      <c r="G16" s="8" t="s">
        <v>166</v>
      </c>
    </row>
    <row r="17" spans="1:7" x14ac:dyDescent="0.2">
      <c r="A17" s="8" t="s">
        <v>119</v>
      </c>
      <c r="B17" s="8" t="s">
        <v>121</v>
      </c>
      <c r="C17" s="9">
        <v>30</v>
      </c>
      <c r="D17" s="8">
        <v>3.3</v>
      </c>
      <c r="E17" s="8">
        <v>15</v>
      </c>
      <c r="F17" s="11">
        <f t="shared" si="0"/>
        <v>9.0909090909090917</v>
      </c>
      <c r="G17" s="8" t="s">
        <v>166</v>
      </c>
    </row>
    <row r="18" spans="1:7" x14ac:dyDescent="0.2">
      <c r="A18" s="8" t="s">
        <v>143</v>
      </c>
      <c r="B18" s="8" t="s">
        <v>145</v>
      </c>
      <c r="C18" s="9">
        <v>22.95</v>
      </c>
      <c r="D18" s="8">
        <v>2.5</v>
      </c>
      <c r="E18" s="8">
        <v>58</v>
      </c>
      <c r="F18" s="11">
        <f t="shared" si="0"/>
        <v>9.18</v>
      </c>
      <c r="G18" s="8" t="s">
        <v>166</v>
      </c>
    </row>
    <row r="19" spans="1:7" x14ac:dyDescent="0.2">
      <c r="A19" s="8" t="s">
        <v>137</v>
      </c>
      <c r="B19" s="8" t="s">
        <v>17</v>
      </c>
      <c r="C19" s="9">
        <v>28.9</v>
      </c>
      <c r="D19" s="8">
        <v>3</v>
      </c>
      <c r="E19" s="8">
        <v>45</v>
      </c>
      <c r="F19" s="11">
        <f t="shared" si="0"/>
        <v>9.6333333333333329</v>
      </c>
      <c r="G19" s="8" t="s">
        <v>166</v>
      </c>
    </row>
    <row r="20" spans="1:7" x14ac:dyDescent="0.2">
      <c r="A20" s="8" t="s">
        <v>137</v>
      </c>
      <c r="B20" s="8" t="s">
        <v>139</v>
      </c>
      <c r="C20" s="9">
        <v>28.9</v>
      </c>
      <c r="D20" s="8">
        <v>3</v>
      </c>
      <c r="E20" s="8">
        <v>30</v>
      </c>
      <c r="F20" s="11">
        <f t="shared" si="0"/>
        <v>9.6333333333333329</v>
      </c>
      <c r="G20" s="8" t="s">
        <v>166</v>
      </c>
    </row>
    <row r="21" spans="1:7" x14ac:dyDescent="0.2">
      <c r="A21" s="8" t="s">
        <v>62</v>
      </c>
      <c r="B21" s="8" t="s">
        <v>64</v>
      </c>
      <c r="C21" s="9">
        <v>16.5</v>
      </c>
      <c r="D21" s="8">
        <v>1.7</v>
      </c>
      <c r="E21" s="8">
        <v>15</v>
      </c>
      <c r="F21" s="11">
        <f t="shared" si="0"/>
        <v>9.7058823529411775</v>
      </c>
      <c r="G21" s="8" t="s">
        <v>166</v>
      </c>
    </row>
    <row r="22" spans="1:7" x14ac:dyDescent="0.2">
      <c r="A22" s="8" t="s">
        <v>62</v>
      </c>
      <c r="B22" s="8" t="s">
        <v>65</v>
      </c>
      <c r="C22" s="9">
        <v>16.5</v>
      </c>
      <c r="D22" s="8">
        <v>1.7</v>
      </c>
      <c r="E22" s="8">
        <v>30</v>
      </c>
      <c r="F22" s="11">
        <f t="shared" si="0"/>
        <v>9.7058823529411775</v>
      </c>
      <c r="G22" s="8" t="s">
        <v>166</v>
      </c>
    </row>
    <row r="23" spans="1:7" x14ac:dyDescent="0.2">
      <c r="A23" s="8" t="s">
        <v>108</v>
      </c>
      <c r="B23" s="8" t="s">
        <v>109</v>
      </c>
      <c r="C23" s="9">
        <v>32.299999999999997</v>
      </c>
      <c r="D23" s="8">
        <v>3</v>
      </c>
      <c r="E23" s="8">
        <v>35</v>
      </c>
      <c r="F23" s="11">
        <f t="shared" si="0"/>
        <v>10.766666666666666</v>
      </c>
      <c r="G23" s="8" t="s">
        <v>166</v>
      </c>
    </row>
    <row r="24" spans="1:7" x14ac:dyDescent="0.2">
      <c r="A24" s="8" t="s">
        <v>143</v>
      </c>
      <c r="B24" s="8" t="s">
        <v>144</v>
      </c>
      <c r="C24" s="9">
        <v>22.1</v>
      </c>
      <c r="D24" s="8">
        <v>2</v>
      </c>
      <c r="E24" s="8">
        <v>60</v>
      </c>
      <c r="F24" s="11">
        <f t="shared" si="0"/>
        <v>11.05</v>
      </c>
      <c r="G24" s="8" t="s">
        <v>166</v>
      </c>
    </row>
    <row r="25" spans="1:7" x14ac:dyDescent="0.2">
      <c r="A25" s="8" t="s">
        <v>62</v>
      </c>
      <c r="B25" s="8" t="s">
        <v>63</v>
      </c>
      <c r="C25" s="9">
        <v>15.5</v>
      </c>
      <c r="D25" s="8">
        <v>1.4</v>
      </c>
      <c r="E25" s="8">
        <v>25</v>
      </c>
      <c r="F25" s="11">
        <f t="shared" si="0"/>
        <v>11.071428571428573</v>
      </c>
      <c r="G25" s="8" t="s">
        <v>166</v>
      </c>
    </row>
    <row r="26" spans="1:7" x14ac:dyDescent="0.2">
      <c r="A26" s="8" t="s">
        <v>143</v>
      </c>
      <c r="B26" s="8" t="s">
        <v>146</v>
      </c>
      <c r="C26" s="9">
        <v>24.7</v>
      </c>
      <c r="D26" s="8">
        <v>2</v>
      </c>
      <c r="E26" s="8">
        <v>65</v>
      </c>
      <c r="F26" s="11">
        <f t="shared" si="0"/>
        <v>12.35</v>
      </c>
      <c r="G26" s="8" t="s">
        <v>166</v>
      </c>
    </row>
    <row r="27" spans="1:7" x14ac:dyDescent="0.2">
      <c r="A27" s="8" t="s">
        <v>116</v>
      </c>
      <c r="B27" s="8" t="s">
        <v>117</v>
      </c>
      <c r="C27" s="9">
        <v>25.2</v>
      </c>
      <c r="D27" s="8">
        <v>1.7</v>
      </c>
      <c r="E27" s="8">
        <v>25</v>
      </c>
      <c r="F27" s="11">
        <f t="shared" si="0"/>
        <v>14.823529411764707</v>
      </c>
      <c r="G27" s="8" t="s">
        <v>166</v>
      </c>
    </row>
    <row r="28" spans="1:7" x14ac:dyDescent="0.2">
      <c r="A28" s="8" t="s">
        <v>116</v>
      </c>
      <c r="B28" s="8" t="s">
        <v>118</v>
      </c>
      <c r="C28" s="9">
        <v>27</v>
      </c>
      <c r="D28" s="8">
        <v>1.7</v>
      </c>
      <c r="E28" s="8">
        <v>25</v>
      </c>
      <c r="F28" s="11">
        <f t="shared" si="0"/>
        <v>15.882352941176471</v>
      </c>
      <c r="G28" s="8" t="s">
        <v>166</v>
      </c>
    </row>
    <row r="29" spans="1:7" x14ac:dyDescent="0.2">
      <c r="A29" s="8" t="s">
        <v>108</v>
      </c>
      <c r="B29" s="8" t="s">
        <v>110</v>
      </c>
      <c r="C29" s="9">
        <v>32.299999999999997</v>
      </c>
      <c r="D29" s="8">
        <v>2</v>
      </c>
      <c r="E29" s="8">
        <v>24</v>
      </c>
      <c r="F29" s="11">
        <f t="shared" si="0"/>
        <v>16.149999999999999</v>
      </c>
      <c r="G29" s="8" t="s">
        <v>166</v>
      </c>
    </row>
    <row r="30" spans="1:7" x14ac:dyDescent="0.2">
      <c r="A30" s="8" t="s">
        <v>88</v>
      </c>
      <c r="B30" s="8" t="s">
        <v>92</v>
      </c>
      <c r="C30" s="9">
        <v>8.5500000000000007</v>
      </c>
      <c r="D30" s="8">
        <v>0.5</v>
      </c>
      <c r="E30" s="8">
        <v>30</v>
      </c>
      <c r="F30" s="11">
        <f t="shared" si="0"/>
        <v>17.100000000000001</v>
      </c>
      <c r="G30" s="8" t="s">
        <v>166</v>
      </c>
    </row>
    <row r="31" spans="1:7" x14ac:dyDescent="0.2">
      <c r="A31" s="8" t="s">
        <v>88</v>
      </c>
      <c r="B31" s="8" t="s">
        <v>94</v>
      </c>
      <c r="C31" s="9">
        <v>17.100000000000001</v>
      </c>
      <c r="D31" s="8">
        <v>1</v>
      </c>
      <c r="E31" s="8">
        <v>15</v>
      </c>
      <c r="F31" s="11">
        <f t="shared" si="0"/>
        <v>17.100000000000001</v>
      </c>
      <c r="G31" s="8" t="s">
        <v>166</v>
      </c>
    </row>
    <row r="32" spans="1:7" x14ac:dyDescent="0.2">
      <c r="A32" s="8" t="s">
        <v>111</v>
      </c>
      <c r="B32" s="8" t="s">
        <v>112</v>
      </c>
      <c r="C32" s="9">
        <v>3.8</v>
      </c>
      <c r="D32" s="8">
        <v>8</v>
      </c>
      <c r="E32" s="8">
        <v>30</v>
      </c>
      <c r="F32" s="11">
        <f t="shared" si="0"/>
        <v>0.47499999999999998</v>
      </c>
      <c r="G32" s="8" t="s">
        <v>165</v>
      </c>
    </row>
    <row r="33" spans="1:7" x14ac:dyDescent="0.2">
      <c r="A33" s="8" t="s">
        <v>127</v>
      </c>
      <c r="B33" s="8" t="s">
        <v>128</v>
      </c>
      <c r="C33" s="9">
        <v>3.99</v>
      </c>
      <c r="D33" s="8">
        <v>8</v>
      </c>
      <c r="E33" s="8">
        <v>45</v>
      </c>
      <c r="F33" s="11">
        <f t="shared" si="0"/>
        <v>0.49875000000000003</v>
      </c>
      <c r="G33" s="8" t="s">
        <v>165</v>
      </c>
    </row>
    <row r="34" spans="1:7" x14ac:dyDescent="0.2">
      <c r="A34" s="8" t="s">
        <v>127</v>
      </c>
      <c r="B34" s="8" t="s">
        <v>129</v>
      </c>
      <c r="C34" s="9">
        <v>3.99</v>
      </c>
      <c r="D34" s="8">
        <v>8</v>
      </c>
      <c r="E34" s="8">
        <v>45</v>
      </c>
      <c r="F34" s="11">
        <f t="shared" ref="F34:F65" si="1">C34/D34</f>
        <v>0.49875000000000003</v>
      </c>
      <c r="G34" s="8" t="s">
        <v>165</v>
      </c>
    </row>
    <row r="35" spans="1:7" x14ac:dyDescent="0.2">
      <c r="A35" s="8" t="s">
        <v>111</v>
      </c>
      <c r="B35" s="8" t="s">
        <v>103</v>
      </c>
      <c r="C35" s="8">
        <v>5.32</v>
      </c>
      <c r="D35" s="8">
        <v>8</v>
      </c>
      <c r="E35" s="8">
        <v>4</v>
      </c>
      <c r="F35" s="11">
        <f t="shared" si="1"/>
        <v>0.66500000000000004</v>
      </c>
      <c r="G35" s="8" t="s">
        <v>165</v>
      </c>
    </row>
    <row r="36" spans="1:7" x14ac:dyDescent="0.2">
      <c r="A36" s="8" t="s">
        <v>111</v>
      </c>
      <c r="B36" s="8" t="s">
        <v>113</v>
      </c>
      <c r="C36" s="9">
        <v>5.32</v>
      </c>
      <c r="D36" s="8">
        <v>8</v>
      </c>
      <c r="E36" s="8">
        <v>35</v>
      </c>
      <c r="F36" s="11">
        <f t="shared" si="1"/>
        <v>0.66500000000000004</v>
      </c>
      <c r="G36" s="8" t="s">
        <v>165</v>
      </c>
    </row>
    <row r="37" spans="1:7" x14ac:dyDescent="0.2">
      <c r="A37" s="8" t="s">
        <v>111</v>
      </c>
      <c r="B37" s="8" t="s">
        <v>103</v>
      </c>
      <c r="C37" s="9">
        <v>5.8</v>
      </c>
      <c r="D37" s="8">
        <v>8</v>
      </c>
      <c r="E37" s="8">
        <v>15</v>
      </c>
      <c r="F37" s="11">
        <f t="shared" si="1"/>
        <v>0.72499999999999998</v>
      </c>
      <c r="G37" s="8" t="s">
        <v>165</v>
      </c>
    </row>
    <row r="38" spans="1:7" x14ac:dyDescent="0.2">
      <c r="A38" s="8" t="s">
        <v>111</v>
      </c>
      <c r="B38" s="8" t="s">
        <v>103</v>
      </c>
      <c r="C38" s="9">
        <v>6.38</v>
      </c>
      <c r="D38" s="8">
        <v>8</v>
      </c>
      <c r="E38" s="8">
        <v>30</v>
      </c>
      <c r="F38" s="11">
        <f t="shared" si="1"/>
        <v>0.79749999999999999</v>
      </c>
      <c r="G38" s="8" t="s">
        <v>165</v>
      </c>
    </row>
    <row r="39" spans="1:7" x14ac:dyDescent="0.2">
      <c r="A39" s="8" t="s">
        <v>111</v>
      </c>
      <c r="B39" s="8" t="s">
        <v>114</v>
      </c>
      <c r="C39" s="9">
        <v>6.38</v>
      </c>
      <c r="D39" s="8">
        <v>8</v>
      </c>
      <c r="E39" s="8">
        <v>8</v>
      </c>
      <c r="F39" s="11">
        <f t="shared" si="1"/>
        <v>0.79749999999999999</v>
      </c>
      <c r="G39" s="8" t="s">
        <v>165</v>
      </c>
    </row>
    <row r="40" spans="1:7" x14ac:dyDescent="0.2">
      <c r="A40" s="8" t="s">
        <v>32</v>
      </c>
      <c r="B40" s="8" t="s">
        <v>33</v>
      </c>
      <c r="C40" s="9">
        <v>6.75</v>
      </c>
      <c r="D40" s="8">
        <v>8</v>
      </c>
      <c r="E40" s="8">
        <v>4</v>
      </c>
      <c r="F40" s="11">
        <f t="shared" si="1"/>
        <v>0.84375</v>
      </c>
      <c r="G40" s="8" t="s">
        <v>165</v>
      </c>
    </row>
    <row r="41" spans="1:7" x14ac:dyDescent="0.2">
      <c r="A41" s="8" t="s">
        <v>32</v>
      </c>
      <c r="B41" s="8" t="s">
        <v>34</v>
      </c>
      <c r="C41" s="9">
        <v>6.75</v>
      </c>
      <c r="D41" s="8">
        <v>8</v>
      </c>
      <c r="E41" s="8">
        <v>4</v>
      </c>
      <c r="F41" s="11">
        <f t="shared" si="1"/>
        <v>0.84375</v>
      </c>
      <c r="G41" s="8" t="s">
        <v>165</v>
      </c>
    </row>
    <row r="42" spans="1:7" x14ac:dyDescent="0.2">
      <c r="A42" s="8" t="s">
        <v>32</v>
      </c>
      <c r="B42" s="8" t="s">
        <v>35</v>
      </c>
      <c r="C42" s="9">
        <v>6.75</v>
      </c>
      <c r="D42" s="8">
        <v>8</v>
      </c>
      <c r="E42" s="8">
        <v>15</v>
      </c>
      <c r="F42" s="11">
        <f t="shared" si="1"/>
        <v>0.84375</v>
      </c>
      <c r="G42" s="8" t="s">
        <v>165</v>
      </c>
    </row>
    <row r="43" spans="1:7" x14ac:dyDescent="0.2">
      <c r="A43" s="8" t="s">
        <v>32</v>
      </c>
      <c r="B43" s="8" t="s">
        <v>35</v>
      </c>
      <c r="C43" s="9">
        <v>6.75</v>
      </c>
      <c r="D43" s="8">
        <v>8</v>
      </c>
      <c r="E43" s="8">
        <v>8</v>
      </c>
      <c r="F43" s="11">
        <f t="shared" si="1"/>
        <v>0.84375</v>
      </c>
      <c r="G43" s="8" t="s">
        <v>165</v>
      </c>
    </row>
    <row r="44" spans="1:7" x14ac:dyDescent="0.2">
      <c r="A44" s="8" t="s">
        <v>140</v>
      </c>
      <c r="B44" s="8" t="s">
        <v>142</v>
      </c>
      <c r="C44" s="9">
        <v>6.89</v>
      </c>
      <c r="D44" s="8">
        <v>8</v>
      </c>
      <c r="E44" s="8">
        <v>4</v>
      </c>
      <c r="F44" s="11">
        <f t="shared" si="1"/>
        <v>0.86124999999999996</v>
      </c>
      <c r="G44" s="8" t="s">
        <v>165</v>
      </c>
    </row>
    <row r="45" spans="1:7" x14ac:dyDescent="0.2">
      <c r="A45" s="8" t="s">
        <v>11</v>
      </c>
      <c r="B45" s="8" t="s">
        <v>17</v>
      </c>
      <c r="C45" s="9">
        <v>6.99</v>
      </c>
      <c r="D45" s="8">
        <v>8</v>
      </c>
      <c r="E45" s="8">
        <v>50</v>
      </c>
      <c r="F45" s="11">
        <f t="shared" si="1"/>
        <v>0.87375000000000003</v>
      </c>
      <c r="G45" s="8" t="s">
        <v>165</v>
      </c>
    </row>
    <row r="46" spans="1:7" x14ac:dyDescent="0.2">
      <c r="A46" s="8" t="s">
        <v>140</v>
      </c>
      <c r="B46" s="8" t="s">
        <v>103</v>
      </c>
      <c r="C46" s="9">
        <v>6.99</v>
      </c>
      <c r="D46" s="8">
        <v>8</v>
      </c>
      <c r="E46" s="8">
        <v>8</v>
      </c>
      <c r="F46" s="11">
        <f t="shared" si="1"/>
        <v>0.87375000000000003</v>
      </c>
      <c r="G46" s="8" t="s">
        <v>165</v>
      </c>
    </row>
    <row r="47" spans="1:7" x14ac:dyDescent="0.2">
      <c r="A47" s="8" t="s">
        <v>140</v>
      </c>
      <c r="B47" s="8" t="s">
        <v>103</v>
      </c>
      <c r="C47" s="9">
        <v>6.99</v>
      </c>
      <c r="D47" s="8">
        <v>8</v>
      </c>
      <c r="E47" s="8">
        <v>15</v>
      </c>
      <c r="F47" s="11">
        <f t="shared" si="1"/>
        <v>0.87375000000000003</v>
      </c>
      <c r="G47" s="8" t="s">
        <v>165</v>
      </c>
    </row>
    <row r="48" spans="1:7" x14ac:dyDescent="0.2">
      <c r="A48" s="8" t="s">
        <v>111</v>
      </c>
      <c r="B48" s="8" t="s">
        <v>103</v>
      </c>
      <c r="C48" s="9">
        <v>7.23</v>
      </c>
      <c r="D48" s="8">
        <v>8</v>
      </c>
      <c r="E48" s="8">
        <v>45</v>
      </c>
      <c r="F48" s="11">
        <f t="shared" si="1"/>
        <v>0.90375000000000005</v>
      </c>
      <c r="G48" s="8" t="s">
        <v>165</v>
      </c>
    </row>
    <row r="49" spans="1:7" x14ac:dyDescent="0.2">
      <c r="A49" s="8" t="s">
        <v>111</v>
      </c>
      <c r="B49" s="8" t="s">
        <v>114</v>
      </c>
      <c r="C49" s="9">
        <v>7.23</v>
      </c>
      <c r="D49" s="8">
        <v>8</v>
      </c>
      <c r="E49" s="8">
        <v>15</v>
      </c>
      <c r="F49" s="11">
        <f t="shared" si="1"/>
        <v>0.90375000000000005</v>
      </c>
      <c r="G49" s="8" t="s">
        <v>165</v>
      </c>
    </row>
    <row r="50" spans="1:7" x14ac:dyDescent="0.2">
      <c r="A50" s="8" t="s">
        <v>140</v>
      </c>
      <c r="B50" s="8" t="s">
        <v>103</v>
      </c>
      <c r="C50" s="9">
        <v>7.39</v>
      </c>
      <c r="D50" s="8">
        <v>8</v>
      </c>
      <c r="E50" s="8">
        <v>30</v>
      </c>
      <c r="F50" s="11">
        <f t="shared" si="1"/>
        <v>0.92374999999999996</v>
      </c>
      <c r="G50" s="8" t="s">
        <v>165</v>
      </c>
    </row>
    <row r="51" spans="1:7" x14ac:dyDescent="0.2">
      <c r="A51" s="8" t="s">
        <v>68</v>
      </c>
      <c r="B51" s="8" t="s">
        <v>70</v>
      </c>
      <c r="C51" s="9">
        <v>7.58</v>
      </c>
      <c r="D51" s="8">
        <v>8</v>
      </c>
      <c r="E51" s="8">
        <v>10</v>
      </c>
      <c r="F51" s="11">
        <f t="shared" si="1"/>
        <v>0.94750000000000001</v>
      </c>
      <c r="G51" s="8" t="s">
        <v>165</v>
      </c>
    </row>
    <row r="52" spans="1:7" x14ac:dyDescent="0.2">
      <c r="A52" s="8" t="s">
        <v>68</v>
      </c>
      <c r="B52" s="8" t="s">
        <v>72</v>
      </c>
      <c r="C52" s="9">
        <v>7.58</v>
      </c>
      <c r="D52" s="8">
        <v>8</v>
      </c>
      <c r="E52" s="8">
        <v>8</v>
      </c>
      <c r="F52" s="11">
        <f t="shared" si="1"/>
        <v>0.94750000000000001</v>
      </c>
      <c r="G52" s="8" t="s">
        <v>165</v>
      </c>
    </row>
    <row r="53" spans="1:7" x14ac:dyDescent="0.2">
      <c r="A53" s="8" t="s">
        <v>140</v>
      </c>
      <c r="B53" s="8" t="s">
        <v>103</v>
      </c>
      <c r="C53" s="9">
        <v>7.79</v>
      </c>
      <c r="D53" s="8">
        <v>8</v>
      </c>
      <c r="E53" s="8">
        <v>50</v>
      </c>
      <c r="F53" s="11">
        <f t="shared" si="1"/>
        <v>0.97375</v>
      </c>
      <c r="G53" s="8" t="s">
        <v>165</v>
      </c>
    </row>
    <row r="54" spans="1:7" x14ac:dyDescent="0.2">
      <c r="A54" s="8" t="s">
        <v>32</v>
      </c>
      <c r="B54" s="8" t="s">
        <v>24</v>
      </c>
      <c r="C54" s="9">
        <v>7.94</v>
      </c>
      <c r="D54" s="8">
        <v>8</v>
      </c>
      <c r="E54" s="8">
        <v>50</v>
      </c>
      <c r="F54" s="11">
        <f t="shared" si="1"/>
        <v>0.99250000000000005</v>
      </c>
      <c r="G54" s="8" t="s">
        <v>165</v>
      </c>
    </row>
    <row r="55" spans="1:7" x14ac:dyDescent="0.2">
      <c r="A55" s="8" t="s">
        <v>11</v>
      </c>
      <c r="B55" s="8" t="s">
        <v>133</v>
      </c>
      <c r="C55" s="9">
        <v>7.99</v>
      </c>
      <c r="D55" s="8">
        <v>8</v>
      </c>
      <c r="E55" s="8">
        <v>8</v>
      </c>
      <c r="F55" s="11">
        <f t="shared" si="1"/>
        <v>0.99875000000000003</v>
      </c>
      <c r="G55" s="8" t="s">
        <v>165</v>
      </c>
    </row>
    <row r="56" spans="1:7" x14ac:dyDescent="0.2">
      <c r="A56" s="8" t="s">
        <v>0</v>
      </c>
      <c r="B56" s="8" t="s">
        <v>17</v>
      </c>
      <c r="C56" s="9">
        <v>8.14</v>
      </c>
      <c r="D56" s="8">
        <v>8</v>
      </c>
      <c r="E56" s="8">
        <v>48</v>
      </c>
      <c r="F56" s="11">
        <f t="shared" si="1"/>
        <v>1.0175000000000001</v>
      </c>
      <c r="G56" s="8" t="s">
        <v>165</v>
      </c>
    </row>
    <row r="57" spans="1:7" x14ac:dyDescent="0.2">
      <c r="A57" s="8" t="s">
        <v>0</v>
      </c>
      <c r="B57" s="8" t="s">
        <v>17</v>
      </c>
      <c r="C57" s="9">
        <v>7.13</v>
      </c>
      <c r="D57" s="8">
        <v>7</v>
      </c>
      <c r="E57" s="8">
        <v>30</v>
      </c>
      <c r="F57" s="11">
        <f t="shared" si="1"/>
        <v>1.0185714285714285</v>
      </c>
      <c r="G57" s="8" t="s">
        <v>165</v>
      </c>
    </row>
    <row r="58" spans="1:7" x14ac:dyDescent="0.2">
      <c r="A58" s="8" t="s">
        <v>32</v>
      </c>
      <c r="B58" s="8" t="s">
        <v>17</v>
      </c>
      <c r="C58" s="9">
        <v>8.17</v>
      </c>
      <c r="D58" s="8">
        <v>8</v>
      </c>
      <c r="E58" s="8">
        <v>30</v>
      </c>
      <c r="F58" s="11">
        <f t="shared" si="1"/>
        <v>1.02125</v>
      </c>
      <c r="G58" s="8" t="s">
        <v>165</v>
      </c>
    </row>
    <row r="59" spans="1:7" x14ac:dyDescent="0.2">
      <c r="A59" s="8" t="s">
        <v>32</v>
      </c>
      <c r="B59" s="8" t="s">
        <v>17</v>
      </c>
      <c r="C59" s="9">
        <v>8.17</v>
      </c>
      <c r="D59" s="8">
        <v>8</v>
      </c>
      <c r="E59" s="8">
        <v>15</v>
      </c>
      <c r="F59" s="11">
        <f t="shared" si="1"/>
        <v>1.02125</v>
      </c>
      <c r="G59" s="8" t="s">
        <v>165</v>
      </c>
    </row>
    <row r="60" spans="1:7" x14ac:dyDescent="0.2">
      <c r="A60" s="8" t="s">
        <v>32</v>
      </c>
      <c r="B60" s="8" t="s">
        <v>17</v>
      </c>
      <c r="C60" s="9">
        <v>8.17</v>
      </c>
      <c r="D60" s="8">
        <v>8</v>
      </c>
      <c r="E60" s="8">
        <v>50</v>
      </c>
      <c r="F60" s="11">
        <f t="shared" si="1"/>
        <v>1.02125</v>
      </c>
      <c r="G60" s="8" t="s">
        <v>165</v>
      </c>
    </row>
    <row r="61" spans="1:7" x14ac:dyDescent="0.2">
      <c r="A61" s="8" t="s">
        <v>32</v>
      </c>
      <c r="B61" s="8" t="s">
        <v>41</v>
      </c>
      <c r="C61" s="9">
        <v>8.17</v>
      </c>
      <c r="D61" s="8">
        <v>8</v>
      </c>
      <c r="E61" s="8">
        <v>30</v>
      </c>
      <c r="F61" s="11">
        <f t="shared" si="1"/>
        <v>1.02125</v>
      </c>
      <c r="G61" s="8" t="s">
        <v>165</v>
      </c>
    </row>
    <row r="62" spans="1:7" x14ac:dyDescent="0.2">
      <c r="A62" s="8" t="s">
        <v>32</v>
      </c>
      <c r="B62" s="8" t="s">
        <v>18</v>
      </c>
      <c r="C62" s="9">
        <v>8.17</v>
      </c>
      <c r="D62" s="8">
        <v>8</v>
      </c>
      <c r="E62" s="8">
        <v>8</v>
      </c>
      <c r="F62" s="11">
        <f t="shared" si="1"/>
        <v>1.02125</v>
      </c>
      <c r="G62" s="8" t="s">
        <v>165</v>
      </c>
    </row>
    <row r="63" spans="1:7" x14ac:dyDescent="0.2">
      <c r="A63" s="8" t="s">
        <v>32</v>
      </c>
      <c r="B63" s="8" t="s">
        <v>42</v>
      </c>
      <c r="C63" s="9">
        <v>8.17</v>
      </c>
      <c r="D63" s="8">
        <v>8</v>
      </c>
      <c r="E63" s="8">
        <v>15</v>
      </c>
      <c r="F63" s="11">
        <f t="shared" si="1"/>
        <v>1.02125</v>
      </c>
      <c r="G63" s="8" t="s">
        <v>165</v>
      </c>
    </row>
    <row r="64" spans="1:7" x14ac:dyDescent="0.2">
      <c r="A64" s="8" t="s">
        <v>32</v>
      </c>
      <c r="B64" s="8" t="s">
        <v>24</v>
      </c>
      <c r="C64" s="9">
        <v>8.17</v>
      </c>
      <c r="D64" s="8">
        <v>8</v>
      </c>
      <c r="E64" s="8">
        <v>30</v>
      </c>
      <c r="F64" s="11">
        <f t="shared" si="1"/>
        <v>1.02125</v>
      </c>
      <c r="G64" s="8" t="s">
        <v>165</v>
      </c>
    </row>
    <row r="65" spans="1:7" x14ac:dyDescent="0.2">
      <c r="A65" s="8" t="s">
        <v>32</v>
      </c>
      <c r="B65" s="8" t="s">
        <v>44</v>
      </c>
      <c r="C65" s="9">
        <v>8.19</v>
      </c>
      <c r="D65" s="8">
        <v>8</v>
      </c>
      <c r="E65" s="8">
        <v>48</v>
      </c>
      <c r="F65" s="11">
        <f t="shared" si="1"/>
        <v>1.0237499999999999</v>
      </c>
      <c r="G65" s="8" t="s">
        <v>165</v>
      </c>
    </row>
    <row r="66" spans="1:7" x14ac:dyDescent="0.2">
      <c r="A66" s="8" t="s">
        <v>0</v>
      </c>
      <c r="B66" s="8" t="s">
        <v>18</v>
      </c>
      <c r="C66" s="9">
        <v>8.24</v>
      </c>
      <c r="D66" s="8">
        <v>8</v>
      </c>
      <c r="E66" s="8">
        <v>4</v>
      </c>
      <c r="F66" s="11">
        <f t="shared" ref="F66:F97" si="2">C66/D66</f>
        <v>1.03</v>
      </c>
      <c r="G66" s="8" t="s">
        <v>165</v>
      </c>
    </row>
    <row r="67" spans="1:7" x14ac:dyDescent="0.2">
      <c r="A67" s="8" t="s">
        <v>68</v>
      </c>
      <c r="B67" s="8" t="s">
        <v>74</v>
      </c>
      <c r="C67" s="9">
        <v>8.48</v>
      </c>
      <c r="D67" s="8">
        <v>8</v>
      </c>
      <c r="E67" s="8">
        <v>15</v>
      </c>
      <c r="F67" s="11">
        <f t="shared" si="2"/>
        <v>1.06</v>
      </c>
      <c r="G67" s="8" t="s">
        <v>165</v>
      </c>
    </row>
    <row r="68" spans="1:7" x14ac:dyDescent="0.2">
      <c r="A68" s="8" t="s">
        <v>68</v>
      </c>
      <c r="B68" s="8" t="s">
        <v>75</v>
      </c>
      <c r="C68" s="9">
        <v>8.48</v>
      </c>
      <c r="D68" s="8">
        <v>8</v>
      </c>
      <c r="E68" s="8">
        <v>30</v>
      </c>
      <c r="F68" s="11">
        <f t="shared" si="2"/>
        <v>1.06</v>
      </c>
      <c r="G68" s="8" t="s">
        <v>165</v>
      </c>
    </row>
    <row r="69" spans="1:7" x14ac:dyDescent="0.2">
      <c r="A69" s="8" t="s">
        <v>68</v>
      </c>
      <c r="B69" s="8" t="s">
        <v>73</v>
      </c>
      <c r="C69" s="9">
        <v>8.48</v>
      </c>
      <c r="D69" s="8">
        <v>7.9</v>
      </c>
      <c r="E69" s="8">
        <v>30</v>
      </c>
      <c r="F69" s="11">
        <f t="shared" si="2"/>
        <v>1.0734177215189873</v>
      </c>
      <c r="G69" s="8" t="s">
        <v>165</v>
      </c>
    </row>
    <row r="70" spans="1:7" x14ac:dyDescent="0.2">
      <c r="A70" s="8" t="s">
        <v>0</v>
      </c>
      <c r="B70" s="8" t="s">
        <v>15</v>
      </c>
      <c r="C70" s="9">
        <v>8.59</v>
      </c>
      <c r="D70" s="8">
        <v>8</v>
      </c>
      <c r="E70" s="8">
        <v>45</v>
      </c>
      <c r="F70" s="11">
        <f t="shared" si="2"/>
        <v>1.07375</v>
      </c>
      <c r="G70" s="8" t="s">
        <v>165</v>
      </c>
    </row>
    <row r="71" spans="1:7" x14ac:dyDescent="0.2">
      <c r="A71" s="8" t="s">
        <v>32</v>
      </c>
      <c r="B71" s="8" t="s">
        <v>47</v>
      </c>
      <c r="C71" s="9">
        <v>8.8699999999999992</v>
      </c>
      <c r="D71" s="8">
        <v>8</v>
      </c>
      <c r="E71" s="8">
        <v>35</v>
      </c>
      <c r="F71" s="11">
        <f t="shared" si="2"/>
        <v>1.1087499999999999</v>
      </c>
      <c r="G71" s="8" t="s">
        <v>165</v>
      </c>
    </row>
    <row r="72" spans="1:7" x14ac:dyDescent="0.2">
      <c r="A72" s="8" t="s">
        <v>32</v>
      </c>
      <c r="B72" s="8" t="s">
        <v>48</v>
      </c>
      <c r="C72" s="9">
        <v>8.8699999999999992</v>
      </c>
      <c r="D72" s="8">
        <v>8</v>
      </c>
      <c r="E72" s="8">
        <v>35</v>
      </c>
      <c r="F72" s="11">
        <f t="shared" si="2"/>
        <v>1.1087499999999999</v>
      </c>
      <c r="G72" s="8" t="s">
        <v>165</v>
      </c>
    </row>
    <row r="73" spans="1:7" x14ac:dyDescent="0.2">
      <c r="A73" s="8" t="s">
        <v>32</v>
      </c>
      <c r="B73" s="8" t="s">
        <v>49</v>
      </c>
      <c r="C73" s="9">
        <v>9.16</v>
      </c>
      <c r="D73" s="8">
        <v>8</v>
      </c>
      <c r="E73" s="8">
        <v>50</v>
      </c>
      <c r="F73" s="11">
        <f t="shared" si="2"/>
        <v>1.145</v>
      </c>
      <c r="G73" s="8" t="s">
        <v>165</v>
      </c>
    </row>
    <row r="74" spans="1:7" x14ac:dyDescent="0.2">
      <c r="A74" s="8" t="s">
        <v>0</v>
      </c>
      <c r="B74" s="8" t="s">
        <v>24</v>
      </c>
      <c r="C74" s="9">
        <v>9.51</v>
      </c>
      <c r="D74" s="8">
        <v>8</v>
      </c>
      <c r="E74" s="8">
        <v>40</v>
      </c>
      <c r="F74" s="11">
        <f t="shared" si="2"/>
        <v>1.18875</v>
      </c>
      <c r="G74" s="8" t="s">
        <v>165</v>
      </c>
    </row>
    <row r="75" spans="1:7" x14ac:dyDescent="0.2">
      <c r="A75" s="8" t="s">
        <v>0</v>
      </c>
      <c r="B75" s="8" t="s">
        <v>18</v>
      </c>
      <c r="C75" s="9">
        <v>9.51</v>
      </c>
      <c r="D75" s="8">
        <v>8</v>
      </c>
      <c r="E75" s="8">
        <v>8</v>
      </c>
      <c r="F75" s="11">
        <f t="shared" si="2"/>
        <v>1.18875</v>
      </c>
      <c r="G75" s="8" t="s">
        <v>165</v>
      </c>
    </row>
    <row r="76" spans="1:7" x14ac:dyDescent="0.2">
      <c r="A76" s="8" t="s">
        <v>0</v>
      </c>
      <c r="B76" s="8" t="s">
        <v>27</v>
      </c>
      <c r="C76" s="9">
        <v>9.51</v>
      </c>
      <c r="D76" s="8">
        <v>8</v>
      </c>
      <c r="E76" s="8">
        <v>30</v>
      </c>
      <c r="F76" s="11">
        <f t="shared" si="2"/>
        <v>1.18875</v>
      </c>
      <c r="G76" s="8" t="s">
        <v>165</v>
      </c>
    </row>
    <row r="77" spans="1:7" x14ac:dyDescent="0.2">
      <c r="A77" s="8" t="s">
        <v>0</v>
      </c>
      <c r="B77" s="8" t="s">
        <v>25</v>
      </c>
      <c r="C77" s="9">
        <v>9.51</v>
      </c>
      <c r="D77" s="8">
        <v>8</v>
      </c>
      <c r="E77" s="8">
        <v>15</v>
      </c>
      <c r="F77" s="11">
        <f t="shared" si="2"/>
        <v>1.18875</v>
      </c>
      <c r="G77" s="8" t="s">
        <v>165</v>
      </c>
    </row>
    <row r="78" spans="1:7" x14ac:dyDescent="0.2">
      <c r="A78" s="8" t="s">
        <v>0</v>
      </c>
      <c r="B78" s="8" t="s">
        <v>15</v>
      </c>
      <c r="C78" s="9">
        <v>9.51</v>
      </c>
      <c r="D78" s="8">
        <v>8</v>
      </c>
      <c r="E78" s="8">
        <v>30</v>
      </c>
      <c r="F78" s="11">
        <f t="shared" si="2"/>
        <v>1.18875</v>
      </c>
      <c r="G78" s="8" t="s">
        <v>165</v>
      </c>
    </row>
    <row r="79" spans="1:7" x14ac:dyDescent="0.2">
      <c r="A79" s="8" t="s">
        <v>68</v>
      </c>
      <c r="B79" s="8" t="s">
        <v>76</v>
      </c>
      <c r="C79" s="9">
        <v>9.64</v>
      </c>
      <c r="D79" s="8">
        <v>8</v>
      </c>
      <c r="E79" s="8">
        <v>30</v>
      </c>
      <c r="F79" s="11">
        <f t="shared" si="2"/>
        <v>1.2050000000000001</v>
      </c>
      <c r="G79" s="8" t="s">
        <v>165</v>
      </c>
    </row>
    <row r="80" spans="1:7" x14ac:dyDescent="0.2">
      <c r="A80" s="8" t="s">
        <v>68</v>
      </c>
      <c r="B80" s="8" t="s">
        <v>77</v>
      </c>
      <c r="C80" s="9">
        <v>9.64</v>
      </c>
      <c r="D80" s="8">
        <v>8</v>
      </c>
      <c r="E80" s="8">
        <v>45</v>
      </c>
      <c r="F80" s="11">
        <f t="shared" si="2"/>
        <v>1.2050000000000001</v>
      </c>
      <c r="G80" s="8" t="s">
        <v>165</v>
      </c>
    </row>
    <row r="81" spans="1:7" x14ac:dyDescent="0.2">
      <c r="A81" s="8" t="s">
        <v>68</v>
      </c>
      <c r="B81" s="8" t="s">
        <v>78</v>
      </c>
      <c r="C81" s="9">
        <v>9.64</v>
      </c>
      <c r="D81" s="8">
        <v>8</v>
      </c>
      <c r="E81" s="8">
        <v>50</v>
      </c>
      <c r="F81" s="11">
        <f t="shared" si="2"/>
        <v>1.2050000000000001</v>
      </c>
      <c r="G81" s="8" t="s">
        <v>165</v>
      </c>
    </row>
    <row r="82" spans="1:7" x14ac:dyDescent="0.2">
      <c r="A82" s="8" t="s">
        <v>68</v>
      </c>
      <c r="B82" s="8" t="s">
        <v>79</v>
      </c>
      <c r="C82" s="9">
        <v>9.64</v>
      </c>
      <c r="D82" s="8">
        <v>8</v>
      </c>
      <c r="E82" s="8">
        <v>45</v>
      </c>
      <c r="F82" s="11">
        <f t="shared" si="2"/>
        <v>1.2050000000000001</v>
      </c>
      <c r="G82" s="8" t="s">
        <v>165</v>
      </c>
    </row>
    <row r="83" spans="1:7" x14ac:dyDescent="0.2">
      <c r="A83" s="8" t="s">
        <v>0</v>
      </c>
      <c r="B83" s="8" t="s">
        <v>17</v>
      </c>
      <c r="C83" s="9">
        <v>9.67</v>
      </c>
      <c r="D83" s="8">
        <v>8</v>
      </c>
      <c r="E83" s="8">
        <v>30</v>
      </c>
      <c r="F83" s="11">
        <f t="shared" si="2"/>
        <v>1.20875</v>
      </c>
      <c r="G83" s="8" t="s">
        <v>165</v>
      </c>
    </row>
    <row r="84" spans="1:7" x14ac:dyDescent="0.2">
      <c r="A84" s="8" t="s">
        <v>50</v>
      </c>
      <c r="B84" s="8" t="s">
        <v>51</v>
      </c>
      <c r="C84" s="9">
        <v>5.04</v>
      </c>
      <c r="D84" s="8">
        <v>4</v>
      </c>
      <c r="E84" s="8">
        <v>4</v>
      </c>
      <c r="F84" s="11">
        <f t="shared" si="2"/>
        <v>1.26</v>
      </c>
      <c r="G84" s="8" t="s">
        <v>165</v>
      </c>
    </row>
    <row r="85" spans="1:7" x14ac:dyDescent="0.2">
      <c r="A85" s="8" t="s">
        <v>68</v>
      </c>
      <c r="B85" s="8" t="s">
        <v>69</v>
      </c>
      <c r="C85" s="9">
        <v>7.58</v>
      </c>
      <c r="D85" s="8">
        <v>6</v>
      </c>
      <c r="E85" s="8">
        <v>6</v>
      </c>
      <c r="F85" s="11">
        <f t="shared" si="2"/>
        <v>1.2633333333333334</v>
      </c>
      <c r="G85" s="8" t="s">
        <v>165</v>
      </c>
    </row>
    <row r="86" spans="1:7" x14ac:dyDescent="0.2">
      <c r="A86" s="8" t="s">
        <v>32</v>
      </c>
      <c r="B86" s="8" t="s">
        <v>36</v>
      </c>
      <c r="C86" s="9">
        <v>7.62</v>
      </c>
      <c r="D86" s="8">
        <v>6</v>
      </c>
      <c r="E86" s="8">
        <v>48</v>
      </c>
      <c r="F86" s="11">
        <f t="shared" si="2"/>
        <v>1.27</v>
      </c>
      <c r="G86" s="8" t="s">
        <v>165</v>
      </c>
    </row>
    <row r="87" spans="1:7" x14ac:dyDescent="0.2">
      <c r="A87" s="8" t="s">
        <v>32</v>
      </c>
      <c r="B87" s="8" t="s">
        <v>37</v>
      </c>
      <c r="C87" s="9">
        <v>7.62</v>
      </c>
      <c r="D87" s="8">
        <v>6</v>
      </c>
      <c r="E87" s="8">
        <v>48</v>
      </c>
      <c r="F87" s="11">
        <f t="shared" si="2"/>
        <v>1.27</v>
      </c>
      <c r="G87" s="8" t="s">
        <v>165</v>
      </c>
    </row>
    <row r="88" spans="1:7" x14ac:dyDescent="0.2">
      <c r="A88" s="8" t="s">
        <v>0</v>
      </c>
      <c r="B88" s="8" t="s">
        <v>30</v>
      </c>
      <c r="C88" s="9">
        <v>10.199999999999999</v>
      </c>
      <c r="D88" s="8">
        <v>8</v>
      </c>
      <c r="E88" s="8">
        <v>45</v>
      </c>
      <c r="F88" s="11">
        <f t="shared" si="2"/>
        <v>1.2749999999999999</v>
      </c>
      <c r="G88" s="8" t="s">
        <v>165</v>
      </c>
    </row>
    <row r="89" spans="1:7" x14ac:dyDescent="0.2">
      <c r="A89" s="8" t="s">
        <v>0</v>
      </c>
      <c r="B89" s="8" t="s">
        <v>30</v>
      </c>
      <c r="C89" s="9">
        <v>10.199999999999999</v>
      </c>
      <c r="D89" s="8">
        <v>8</v>
      </c>
      <c r="E89" s="8">
        <v>30</v>
      </c>
      <c r="F89" s="11">
        <f t="shared" si="2"/>
        <v>1.2749999999999999</v>
      </c>
      <c r="G89" s="8" t="s">
        <v>165</v>
      </c>
    </row>
    <row r="90" spans="1:7" x14ac:dyDescent="0.2">
      <c r="A90" s="8" t="s">
        <v>0</v>
      </c>
      <c r="B90" s="8" t="s">
        <v>29</v>
      </c>
      <c r="C90" s="9">
        <v>10.199999999999999</v>
      </c>
      <c r="D90" s="8">
        <v>8</v>
      </c>
      <c r="E90" s="8">
        <v>15</v>
      </c>
      <c r="F90" s="11">
        <f t="shared" si="2"/>
        <v>1.2749999999999999</v>
      </c>
      <c r="G90" s="8" t="s">
        <v>165</v>
      </c>
    </row>
    <row r="91" spans="1:7" x14ac:dyDescent="0.2">
      <c r="A91" s="8" t="s">
        <v>0</v>
      </c>
      <c r="B91" s="8" t="s">
        <v>26</v>
      </c>
      <c r="C91" s="9">
        <v>9.51</v>
      </c>
      <c r="D91" s="8">
        <v>7</v>
      </c>
      <c r="E91" s="8">
        <v>30</v>
      </c>
      <c r="F91" s="11">
        <f t="shared" si="2"/>
        <v>1.3585714285714285</v>
      </c>
      <c r="G91" s="8" t="s">
        <v>165</v>
      </c>
    </row>
    <row r="92" spans="1:7" x14ac:dyDescent="0.2">
      <c r="A92" s="8" t="s">
        <v>32</v>
      </c>
      <c r="B92" s="8" t="s">
        <v>38</v>
      </c>
      <c r="C92" s="9">
        <v>8.17</v>
      </c>
      <c r="D92" s="8">
        <v>6</v>
      </c>
      <c r="E92" s="8">
        <v>30</v>
      </c>
      <c r="F92" s="11">
        <f t="shared" si="2"/>
        <v>1.3616666666666666</v>
      </c>
      <c r="G92" s="8" t="s">
        <v>165</v>
      </c>
    </row>
    <row r="93" spans="1:7" x14ac:dyDescent="0.2">
      <c r="A93" s="8" t="s">
        <v>32</v>
      </c>
      <c r="B93" s="8" t="s">
        <v>39</v>
      </c>
      <c r="C93" s="9">
        <v>8.17</v>
      </c>
      <c r="D93" s="8">
        <v>6</v>
      </c>
      <c r="E93" s="8">
        <v>30</v>
      </c>
      <c r="F93" s="11">
        <f t="shared" si="2"/>
        <v>1.3616666666666666</v>
      </c>
      <c r="G93" s="8" t="s">
        <v>165</v>
      </c>
    </row>
    <row r="94" spans="1:7" x14ac:dyDescent="0.2">
      <c r="A94" s="8" t="s">
        <v>32</v>
      </c>
      <c r="B94" s="8" t="s">
        <v>40</v>
      </c>
      <c r="C94" s="9">
        <v>8.17</v>
      </c>
      <c r="D94" s="8">
        <v>6</v>
      </c>
      <c r="E94" s="8">
        <v>15</v>
      </c>
      <c r="F94" s="11">
        <f t="shared" si="2"/>
        <v>1.3616666666666666</v>
      </c>
      <c r="G94" s="8" t="s">
        <v>165</v>
      </c>
    </row>
    <row r="95" spans="1:7" x14ac:dyDescent="0.2">
      <c r="A95" s="8" t="s">
        <v>32</v>
      </c>
      <c r="B95" s="8" t="s">
        <v>40</v>
      </c>
      <c r="C95" s="9">
        <v>8.17</v>
      </c>
      <c r="D95" s="8">
        <v>6</v>
      </c>
      <c r="E95" s="8">
        <v>8</v>
      </c>
      <c r="F95" s="11">
        <f t="shared" si="2"/>
        <v>1.3616666666666666</v>
      </c>
      <c r="G95" s="8" t="s">
        <v>165</v>
      </c>
    </row>
    <row r="96" spans="1:7" x14ac:dyDescent="0.2">
      <c r="A96" s="8" t="s">
        <v>32</v>
      </c>
      <c r="B96" s="8" t="s">
        <v>40</v>
      </c>
      <c r="C96" s="9">
        <v>8.17</v>
      </c>
      <c r="D96" s="8">
        <v>6</v>
      </c>
      <c r="E96" s="8">
        <v>30</v>
      </c>
      <c r="F96" s="11">
        <f t="shared" si="2"/>
        <v>1.3616666666666666</v>
      </c>
      <c r="G96" s="8" t="s">
        <v>165</v>
      </c>
    </row>
    <row r="97" spans="1:7" x14ac:dyDescent="0.2">
      <c r="A97" s="8" t="s">
        <v>68</v>
      </c>
      <c r="B97" s="8" t="s">
        <v>69</v>
      </c>
      <c r="C97" s="9">
        <v>8.48</v>
      </c>
      <c r="D97" s="8">
        <v>6</v>
      </c>
      <c r="E97" s="8">
        <v>15</v>
      </c>
      <c r="F97" s="11">
        <f t="shared" si="2"/>
        <v>1.4133333333333333</v>
      </c>
      <c r="G97" s="8" t="s">
        <v>165</v>
      </c>
    </row>
    <row r="98" spans="1:7" x14ac:dyDescent="0.2">
      <c r="A98" s="8" t="s">
        <v>0</v>
      </c>
      <c r="B98" s="8" t="s">
        <v>21</v>
      </c>
      <c r="C98" s="9">
        <v>8.75</v>
      </c>
      <c r="D98" s="8">
        <v>6</v>
      </c>
      <c r="E98" s="8">
        <v>8</v>
      </c>
      <c r="F98" s="11">
        <f t="shared" ref="F98:F129" si="3">C98/D98</f>
        <v>1.4583333333333333</v>
      </c>
      <c r="G98" s="8" t="s">
        <v>165</v>
      </c>
    </row>
    <row r="99" spans="1:7" x14ac:dyDescent="0.2">
      <c r="A99" s="8" t="s">
        <v>0</v>
      </c>
      <c r="B99" s="8" t="s">
        <v>20</v>
      </c>
      <c r="C99" s="9">
        <v>8.75</v>
      </c>
      <c r="D99" s="8">
        <v>6</v>
      </c>
      <c r="E99" s="8">
        <v>15</v>
      </c>
      <c r="F99" s="11">
        <f t="shared" si="3"/>
        <v>1.4583333333333333</v>
      </c>
      <c r="G99" s="8" t="s">
        <v>165</v>
      </c>
    </row>
    <row r="100" spans="1:7" x14ac:dyDescent="0.2">
      <c r="A100" s="8" t="s">
        <v>32</v>
      </c>
      <c r="B100" s="8" t="s">
        <v>45</v>
      </c>
      <c r="C100" s="9">
        <v>8.8699999999999992</v>
      </c>
      <c r="D100" s="8">
        <v>6</v>
      </c>
      <c r="E100" s="8">
        <v>50</v>
      </c>
      <c r="F100" s="11">
        <f t="shared" si="3"/>
        <v>1.4783333333333333</v>
      </c>
      <c r="G100" s="8" t="s">
        <v>165</v>
      </c>
    </row>
    <row r="101" spans="1:7" x14ac:dyDescent="0.2">
      <c r="A101" s="8" t="s">
        <v>0</v>
      </c>
      <c r="B101" s="8" t="s">
        <v>22</v>
      </c>
      <c r="C101" s="9">
        <v>9.1300000000000008</v>
      </c>
      <c r="D101" s="8">
        <v>6</v>
      </c>
      <c r="E101" s="8">
        <v>50</v>
      </c>
      <c r="F101" s="11">
        <f t="shared" si="3"/>
        <v>1.5216666666666667</v>
      </c>
      <c r="G101" s="8" t="s">
        <v>165</v>
      </c>
    </row>
    <row r="102" spans="1:7" x14ac:dyDescent="0.2">
      <c r="A102" s="8" t="s">
        <v>0</v>
      </c>
      <c r="B102" s="8" t="s">
        <v>23</v>
      </c>
      <c r="C102" s="9">
        <v>9.1300000000000008</v>
      </c>
      <c r="D102" s="8">
        <v>6</v>
      </c>
      <c r="E102" s="8">
        <v>30</v>
      </c>
      <c r="F102" s="11">
        <f t="shared" si="3"/>
        <v>1.5216666666666667</v>
      </c>
      <c r="G102" s="8" t="s">
        <v>165</v>
      </c>
    </row>
    <row r="103" spans="1:7" x14ac:dyDescent="0.2">
      <c r="A103" s="8" t="s">
        <v>32</v>
      </c>
      <c r="B103" s="8" t="s">
        <v>17</v>
      </c>
      <c r="C103" s="9">
        <v>6.17</v>
      </c>
      <c r="D103" s="8">
        <v>4</v>
      </c>
      <c r="E103" s="8">
        <v>30</v>
      </c>
      <c r="F103" s="11">
        <f t="shared" si="3"/>
        <v>1.5425</v>
      </c>
      <c r="G103" s="8" t="s">
        <v>165</v>
      </c>
    </row>
    <row r="104" spans="1:7" x14ac:dyDescent="0.2">
      <c r="A104" s="8" t="s">
        <v>32</v>
      </c>
      <c r="B104" s="8" t="s">
        <v>17</v>
      </c>
      <c r="C104" s="9">
        <v>6.17</v>
      </c>
      <c r="D104" s="8">
        <v>4</v>
      </c>
      <c r="E104" s="8">
        <v>15</v>
      </c>
      <c r="F104" s="11">
        <f t="shared" si="3"/>
        <v>1.5425</v>
      </c>
      <c r="G104" s="8" t="s">
        <v>165</v>
      </c>
    </row>
    <row r="105" spans="1:7" x14ac:dyDescent="0.2">
      <c r="A105" s="8" t="s">
        <v>32</v>
      </c>
      <c r="B105" s="8" t="s">
        <v>24</v>
      </c>
      <c r="C105" s="9">
        <v>6.17</v>
      </c>
      <c r="D105" s="8">
        <v>4</v>
      </c>
      <c r="E105" s="8">
        <v>30</v>
      </c>
      <c r="F105" s="11">
        <f t="shared" si="3"/>
        <v>1.5425</v>
      </c>
      <c r="G105" s="8" t="s">
        <v>165</v>
      </c>
    </row>
    <row r="106" spans="1:7" x14ac:dyDescent="0.2">
      <c r="A106" s="8" t="s">
        <v>32</v>
      </c>
      <c r="B106" s="8" t="s">
        <v>18</v>
      </c>
      <c r="C106" s="9">
        <v>6.17</v>
      </c>
      <c r="D106" s="8">
        <v>4</v>
      </c>
      <c r="E106" s="8">
        <v>8</v>
      </c>
      <c r="F106" s="11">
        <f t="shared" si="3"/>
        <v>1.5425</v>
      </c>
      <c r="G106" s="8" t="s">
        <v>165</v>
      </c>
    </row>
    <row r="107" spans="1:7" x14ac:dyDescent="0.2">
      <c r="A107" s="8" t="s">
        <v>32</v>
      </c>
      <c r="B107" s="8" t="s">
        <v>46</v>
      </c>
      <c r="C107" s="9">
        <v>8.8699999999999992</v>
      </c>
      <c r="D107" s="8">
        <v>5.7</v>
      </c>
      <c r="E107" s="8">
        <v>30</v>
      </c>
      <c r="F107" s="11">
        <f t="shared" si="3"/>
        <v>1.5561403508771927</v>
      </c>
      <c r="G107" s="8" t="s">
        <v>165</v>
      </c>
    </row>
    <row r="108" spans="1:7" x14ac:dyDescent="0.2">
      <c r="A108" s="8" t="s">
        <v>88</v>
      </c>
      <c r="B108" s="8" t="s">
        <v>89</v>
      </c>
      <c r="C108" s="9">
        <v>6.3</v>
      </c>
      <c r="D108" s="8">
        <v>4</v>
      </c>
      <c r="E108" s="8">
        <v>18</v>
      </c>
      <c r="F108" s="11">
        <f t="shared" si="3"/>
        <v>1.575</v>
      </c>
      <c r="G108" s="8" t="s">
        <v>165</v>
      </c>
    </row>
    <row r="109" spans="1:7" x14ac:dyDescent="0.2">
      <c r="A109" s="8" t="s">
        <v>122</v>
      </c>
      <c r="B109" s="8" t="s">
        <v>123</v>
      </c>
      <c r="C109" s="9">
        <v>9.4499999999999993</v>
      </c>
      <c r="D109" s="8">
        <v>6</v>
      </c>
      <c r="E109" s="8">
        <v>25</v>
      </c>
      <c r="F109" s="11">
        <f t="shared" si="3"/>
        <v>1.575</v>
      </c>
      <c r="G109" s="8" t="s">
        <v>165</v>
      </c>
    </row>
    <row r="110" spans="1:7" x14ac:dyDescent="0.2">
      <c r="A110" s="8" t="s">
        <v>122</v>
      </c>
      <c r="B110" s="8" t="s">
        <v>124</v>
      </c>
      <c r="C110" s="9">
        <v>9.4499999999999993</v>
      </c>
      <c r="D110" s="8">
        <v>6</v>
      </c>
      <c r="E110" s="8">
        <v>20</v>
      </c>
      <c r="F110" s="11">
        <f t="shared" si="3"/>
        <v>1.575</v>
      </c>
      <c r="G110" s="8" t="s">
        <v>165</v>
      </c>
    </row>
    <row r="111" spans="1:7" x14ac:dyDescent="0.2">
      <c r="A111" s="8" t="s">
        <v>0</v>
      </c>
      <c r="B111" s="8" t="s">
        <v>24</v>
      </c>
      <c r="C111" s="9">
        <v>9.51</v>
      </c>
      <c r="D111" s="8">
        <v>6</v>
      </c>
      <c r="E111" s="8">
        <v>30</v>
      </c>
      <c r="F111" s="11">
        <f t="shared" si="3"/>
        <v>1.585</v>
      </c>
      <c r="G111" s="8" t="s">
        <v>165</v>
      </c>
    </row>
    <row r="112" spans="1:7" x14ac:dyDescent="0.2">
      <c r="A112" s="8" t="s">
        <v>0</v>
      </c>
      <c r="B112" s="8" t="s">
        <v>28</v>
      </c>
      <c r="C112" s="9">
        <v>9.67</v>
      </c>
      <c r="D112" s="8">
        <v>6</v>
      </c>
      <c r="E112" s="8">
        <v>30</v>
      </c>
      <c r="F112" s="11">
        <f t="shared" si="3"/>
        <v>1.6116666666666666</v>
      </c>
      <c r="G112" s="8" t="s">
        <v>165</v>
      </c>
    </row>
    <row r="113" spans="1:7" x14ac:dyDescent="0.2">
      <c r="A113" s="8" t="s">
        <v>0</v>
      </c>
      <c r="B113" s="8" t="s">
        <v>16</v>
      </c>
      <c r="C113" s="9">
        <v>6.65</v>
      </c>
      <c r="D113" s="8">
        <v>4</v>
      </c>
      <c r="E113" s="8">
        <v>30</v>
      </c>
      <c r="F113" s="11">
        <f t="shared" si="3"/>
        <v>1.6625000000000001</v>
      </c>
      <c r="G113" s="8" t="s">
        <v>165</v>
      </c>
    </row>
    <row r="114" spans="1:7" x14ac:dyDescent="0.2">
      <c r="A114" s="8" t="s">
        <v>0</v>
      </c>
      <c r="B114" s="8" t="s">
        <v>31</v>
      </c>
      <c r="C114" s="9">
        <v>10.199999999999999</v>
      </c>
      <c r="D114" s="8">
        <v>6</v>
      </c>
      <c r="E114" s="8">
        <v>45</v>
      </c>
      <c r="F114" s="11">
        <f t="shared" si="3"/>
        <v>1.7</v>
      </c>
      <c r="G114" s="8" t="s">
        <v>165</v>
      </c>
    </row>
    <row r="115" spans="1:7" x14ac:dyDescent="0.2">
      <c r="A115" s="8" t="s">
        <v>0</v>
      </c>
      <c r="B115" s="8" t="s">
        <v>31</v>
      </c>
      <c r="C115" s="9">
        <v>10.199999999999999</v>
      </c>
      <c r="D115" s="8">
        <v>6</v>
      </c>
      <c r="E115" s="8">
        <v>30</v>
      </c>
      <c r="F115" s="11">
        <f t="shared" si="3"/>
        <v>1.7</v>
      </c>
      <c r="G115" s="8" t="s">
        <v>165</v>
      </c>
    </row>
    <row r="116" spans="1:7" x14ac:dyDescent="0.2">
      <c r="A116" s="8" t="s">
        <v>0</v>
      </c>
      <c r="B116" s="8" t="s">
        <v>22</v>
      </c>
      <c r="C116" s="9">
        <v>10.199999999999999</v>
      </c>
      <c r="D116" s="8">
        <v>6</v>
      </c>
      <c r="E116" s="8">
        <v>50</v>
      </c>
      <c r="F116" s="11">
        <f t="shared" si="3"/>
        <v>1.7</v>
      </c>
      <c r="G116" s="8" t="s">
        <v>165</v>
      </c>
    </row>
    <row r="117" spans="1:7" x14ac:dyDescent="0.2">
      <c r="A117" s="8" t="s">
        <v>11</v>
      </c>
      <c r="B117" s="8" t="s">
        <v>134</v>
      </c>
      <c r="C117" s="9">
        <v>8.5500000000000007</v>
      </c>
      <c r="D117" s="8">
        <v>5</v>
      </c>
      <c r="E117" s="8">
        <v>30</v>
      </c>
      <c r="F117" s="11">
        <f t="shared" si="3"/>
        <v>1.7100000000000002</v>
      </c>
      <c r="G117" s="8" t="s">
        <v>165</v>
      </c>
    </row>
    <row r="118" spans="1:7" x14ac:dyDescent="0.2">
      <c r="A118" s="8" t="s">
        <v>11</v>
      </c>
      <c r="B118" s="8" t="s">
        <v>54</v>
      </c>
      <c r="C118" s="9">
        <v>6.99</v>
      </c>
      <c r="D118" s="8">
        <v>4</v>
      </c>
      <c r="E118" s="8">
        <v>50</v>
      </c>
      <c r="F118" s="11">
        <f t="shared" si="3"/>
        <v>1.7475000000000001</v>
      </c>
      <c r="G118" s="8" t="s">
        <v>165</v>
      </c>
    </row>
    <row r="119" spans="1:7" x14ac:dyDescent="0.2">
      <c r="A119" s="8" t="s">
        <v>80</v>
      </c>
      <c r="B119" s="8" t="s">
        <v>81</v>
      </c>
      <c r="C119" s="9">
        <v>7</v>
      </c>
      <c r="D119" s="8">
        <v>4</v>
      </c>
      <c r="E119" s="8">
        <v>16</v>
      </c>
      <c r="F119" s="11">
        <f t="shared" si="3"/>
        <v>1.75</v>
      </c>
      <c r="G119" s="8" t="s">
        <v>165</v>
      </c>
    </row>
    <row r="120" spans="1:7" x14ac:dyDescent="0.2">
      <c r="A120" s="8" t="s">
        <v>88</v>
      </c>
      <c r="B120" s="8" t="s">
        <v>90</v>
      </c>
      <c r="C120" s="9">
        <v>7</v>
      </c>
      <c r="D120" s="8">
        <v>4</v>
      </c>
      <c r="E120" s="8">
        <v>30</v>
      </c>
      <c r="F120" s="11">
        <f t="shared" si="3"/>
        <v>1.75</v>
      </c>
      <c r="G120" s="8" t="s">
        <v>165</v>
      </c>
    </row>
    <row r="121" spans="1:7" x14ac:dyDescent="0.2">
      <c r="A121" s="8" t="s">
        <v>111</v>
      </c>
      <c r="B121" s="8" t="s">
        <v>103</v>
      </c>
      <c r="C121" s="9">
        <v>5.32</v>
      </c>
      <c r="D121" s="8">
        <v>3</v>
      </c>
      <c r="E121" s="8">
        <v>8</v>
      </c>
      <c r="F121" s="11">
        <f t="shared" si="3"/>
        <v>1.7733333333333334</v>
      </c>
      <c r="G121" s="8" t="s">
        <v>165</v>
      </c>
    </row>
    <row r="122" spans="1:7" x14ac:dyDescent="0.2">
      <c r="A122" s="8" t="s">
        <v>55</v>
      </c>
      <c r="B122" s="8" t="s">
        <v>57</v>
      </c>
      <c r="C122" s="9">
        <v>9.0500000000000007</v>
      </c>
      <c r="D122" s="8">
        <v>5</v>
      </c>
      <c r="E122" s="8">
        <v>36</v>
      </c>
      <c r="F122" s="11">
        <f t="shared" si="3"/>
        <v>1.81</v>
      </c>
      <c r="G122" s="8" t="s">
        <v>165</v>
      </c>
    </row>
    <row r="123" spans="1:7" x14ac:dyDescent="0.2">
      <c r="A123" s="8" t="s">
        <v>55</v>
      </c>
      <c r="B123" s="8" t="s">
        <v>58</v>
      </c>
      <c r="C123" s="9">
        <v>9.0500000000000007</v>
      </c>
      <c r="D123" s="8">
        <v>5</v>
      </c>
      <c r="E123" s="8">
        <v>45</v>
      </c>
      <c r="F123" s="11">
        <f t="shared" si="3"/>
        <v>1.81</v>
      </c>
      <c r="G123" s="8" t="s">
        <v>165</v>
      </c>
    </row>
    <row r="124" spans="1:7" x14ac:dyDescent="0.2">
      <c r="A124" s="8" t="s">
        <v>80</v>
      </c>
      <c r="B124" s="8" t="s">
        <v>82</v>
      </c>
      <c r="C124" s="9">
        <v>7.4</v>
      </c>
      <c r="D124" s="8">
        <v>4</v>
      </c>
      <c r="E124" s="8">
        <v>26</v>
      </c>
      <c r="F124" s="11">
        <f t="shared" si="3"/>
        <v>1.85</v>
      </c>
      <c r="G124" s="8" t="s">
        <v>165</v>
      </c>
    </row>
    <row r="125" spans="1:7" x14ac:dyDescent="0.2">
      <c r="A125" s="8" t="s">
        <v>68</v>
      </c>
      <c r="B125" s="8" t="s">
        <v>30</v>
      </c>
      <c r="C125" s="9">
        <v>7.58</v>
      </c>
      <c r="D125" s="8">
        <v>4</v>
      </c>
      <c r="E125" s="8">
        <v>30</v>
      </c>
      <c r="F125" s="11">
        <f t="shared" si="3"/>
        <v>1.895</v>
      </c>
      <c r="G125" s="8" t="s">
        <v>165</v>
      </c>
    </row>
    <row r="126" spans="1:7" x14ac:dyDescent="0.2">
      <c r="A126" s="8" t="s">
        <v>68</v>
      </c>
      <c r="B126" s="8" t="s">
        <v>71</v>
      </c>
      <c r="C126" s="9">
        <v>7.58</v>
      </c>
      <c r="D126" s="8">
        <v>4</v>
      </c>
      <c r="E126" s="8">
        <v>4</v>
      </c>
      <c r="F126" s="11">
        <f t="shared" si="3"/>
        <v>1.895</v>
      </c>
      <c r="G126" s="8" t="s">
        <v>165</v>
      </c>
    </row>
    <row r="127" spans="1:7" x14ac:dyDescent="0.2">
      <c r="A127" s="8" t="s">
        <v>55</v>
      </c>
      <c r="B127" s="8" t="s">
        <v>56</v>
      </c>
      <c r="C127" s="9">
        <v>8.99</v>
      </c>
      <c r="D127" s="8">
        <v>4.7</v>
      </c>
      <c r="E127" s="8">
        <v>36</v>
      </c>
      <c r="F127" s="11">
        <f t="shared" si="3"/>
        <v>1.9127659574468086</v>
      </c>
      <c r="G127" s="8" t="s">
        <v>165</v>
      </c>
    </row>
    <row r="128" spans="1:7" x14ac:dyDescent="0.2">
      <c r="A128" s="8" t="s">
        <v>102</v>
      </c>
      <c r="B128" s="8" t="s">
        <v>103</v>
      </c>
      <c r="C128" s="9">
        <v>7.69</v>
      </c>
      <c r="D128" s="8">
        <v>4</v>
      </c>
      <c r="E128" s="8">
        <v>30</v>
      </c>
      <c r="F128" s="11">
        <f t="shared" si="3"/>
        <v>1.9225000000000001</v>
      </c>
      <c r="G128" s="8" t="s">
        <v>165</v>
      </c>
    </row>
    <row r="129" spans="1:7" x14ac:dyDescent="0.2">
      <c r="A129" s="8" t="s">
        <v>55</v>
      </c>
      <c r="B129" s="8" t="s">
        <v>59</v>
      </c>
      <c r="C129" s="9">
        <v>9.0500000000000007</v>
      </c>
      <c r="D129" s="8">
        <v>4.7</v>
      </c>
      <c r="E129" s="8">
        <v>40</v>
      </c>
      <c r="F129" s="11">
        <f t="shared" si="3"/>
        <v>1.9255319148936172</v>
      </c>
      <c r="G129" s="8" t="s">
        <v>165</v>
      </c>
    </row>
    <row r="130" spans="1:7" x14ac:dyDescent="0.2">
      <c r="A130" s="8" t="s">
        <v>111</v>
      </c>
      <c r="B130" s="8" t="s">
        <v>113</v>
      </c>
      <c r="C130" s="9">
        <v>5.8</v>
      </c>
      <c r="D130" s="8">
        <v>3</v>
      </c>
      <c r="E130" s="8">
        <v>50</v>
      </c>
      <c r="F130" s="11">
        <f t="shared" ref="F130:F161" si="4">C130/D130</f>
        <v>1.9333333333333333</v>
      </c>
      <c r="G130" s="8" t="s">
        <v>165</v>
      </c>
    </row>
    <row r="131" spans="1:7" x14ac:dyDescent="0.2">
      <c r="A131" s="8" t="s">
        <v>80</v>
      </c>
      <c r="B131" s="8" t="s">
        <v>83</v>
      </c>
      <c r="C131" s="9">
        <v>7.8</v>
      </c>
      <c r="D131" s="8">
        <v>4</v>
      </c>
      <c r="E131" s="8">
        <v>26</v>
      </c>
      <c r="F131" s="11">
        <f t="shared" si="4"/>
        <v>1.95</v>
      </c>
      <c r="G131" s="8" t="s">
        <v>165</v>
      </c>
    </row>
    <row r="132" spans="1:7" x14ac:dyDescent="0.2">
      <c r="A132" s="8" t="s">
        <v>80</v>
      </c>
      <c r="B132" s="8" t="s">
        <v>84</v>
      </c>
      <c r="C132" s="9">
        <v>7.83</v>
      </c>
      <c r="D132" s="8">
        <v>4</v>
      </c>
      <c r="E132" s="8">
        <v>30</v>
      </c>
      <c r="F132" s="11">
        <f t="shared" si="4"/>
        <v>1.9575</v>
      </c>
      <c r="G132" s="8" t="s">
        <v>165</v>
      </c>
    </row>
    <row r="133" spans="1:7" x14ac:dyDescent="0.2">
      <c r="A133" s="8" t="s">
        <v>11</v>
      </c>
      <c r="B133" s="8" t="s">
        <v>135</v>
      </c>
      <c r="C133" s="9">
        <v>9.99</v>
      </c>
      <c r="D133" s="8">
        <v>5</v>
      </c>
      <c r="E133" s="8">
        <v>30</v>
      </c>
      <c r="F133" s="11">
        <f t="shared" si="4"/>
        <v>1.998</v>
      </c>
      <c r="G133" s="8" t="s">
        <v>165</v>
      </c>
    </row>
    <row r="134" spans="1:7" x14ac:dyDescent="0.2">
      <c r="A134" s="8" t="s">
        <v>11</v>
      </c>
      <c r="B134" s="8" t="s">
        <v>136</v>
      </c>
      <c r="C134" s="9">
        <v>9.99</v>
      </c>
      <c r="D134" s="8">
        <v>5</v>
      </c>
      <c r="E134" s="8">
        <v>15</v>
      </c>
      <c r="F134" s="11">
        <f t="shared" si="4"/>
        <v>1.998</v>
      </c>
      <c r="G134" s="8" t="s">
        <v>165</v>
      </c>
    </row>
    <row r="135" spans="1:7" x14ac:dyDescent="0.2">
      <c r="A135" s="8" t="s">
        <v>149</v>
      </c>
      <c r="B135" s="8" t="s">
        <v>151</v>
      </c>
      <c r="C135" s="9">
        <v>8.06</v>
      </c>
      <c r="D135" s="8">
        <v>4</v>
      </c>
      <c r="E135" s="8">
        <v>30</v>
      </c>
      <c r="F135" s="11">
        <f t="shared" si="4"/>
        <v>2.0150000000000001</v>
      </c>
      <c r="G135" s="8" t="s">
        <v>165</v>
      </c>
    </row>
    <row r="136" spans="1:7" x14ac:dyDescent="0.2">
      <c r="A136" s="8" t="s">
        <v>149</v>
      </c>
      <c r="B136" s="8" t="s">
        <v>151</v>
      </c>
      <c r="C136" s="9">
        <v>8.06</v>
      </c>
      <c r="D136" s="8">
        <v>4</v>
      </c>
      <c r="E136" s="8">
        <v>18</v>
      </c>
      <c r="F136" s="11">
        <f t="shared" si="4"/>
        <v>2.0150000000000001</v>
      </c>
      <c r="G136" s="8" t="s">
        <v>165</v>
      </c>
    </row>
    <row r="137" spans="1:7" x14ac:dyDescent="0.2">
      <c r="A137" s="8" t="s">
        <v>32</v>
      </c>
      <c r="B137" s="8" t="s">
        <v>43</v>
      </c>
      <c r="C137" s="9">
        <v>8.17</v>
      </c>
      <c r="D137" s="8">
        <v>4</v>
      </c>
      <c r="E137" s="8">
        <v>50</v>
      </c>
      <c r="F137" s="11">
        <f t="shared" si="4"/>
        <v>2.0425</v>
      </c>
      <c r="G137" s="8" t="s">
        <v>165</v>
      </c>
    </row>
    <row r="138" spans="1:7" x14ac:dyDescent="0.2">
      <c r="A138" s="8" t="s">
        <v>80</v>
      </c>
      <c r="B138" s="8" t="s">
        <v>85</v>
      </c>
      <c r="C138" s="9">
        <v>8.1999999999999993</v>
      </c>
      <c r="D138" s="8">
        <v>4</v>
      </c>
      <c r="E138" s="8">
        <v>36</v>
      </c>
      <c r="F138" s="11">
        <f t="shared" si="4"/>
        <v>2.0499999999999998</v>
      </c>
      <c r="G138" s="8" t="s">
        <v>165</v>
      </c>
    </row>
    <row r="139" spans="1:7" x14ac:dyDescent="0.2">
      <c r="A139" s="8" t="s">
        <v>80</v>
      </c>
      <c r="B139" s="8" t="s">
        <v>86</v>
      </c>
      <c r="C139" s="9">
        <v>8.24</v>
      </c>
      <c r="D139" s="8">
        <v>4</v>
      </c>
      <c r="E139" s="8">
        <v>46</v>
      </c>
      <c r="F139" s="11">
        <f t="shared" si="4"/>
        <v>2.06</v>
      </c>
      <c r="G139" s="8" t="s">
        <v>165</v>
      </c>
    </row>
    <row r="140" spans="1:7" x14ac:dyDescent="0.2">
      <c r="A140" s="8" t="s">
        <v>10</v>
      </c>
      <c r="B140" s="8" t="s">
        <v>54</v>
      </c>
      <c r="C140" s="9">
        <v>10.35</v>
      </c>
      <c r="D140" s="8">
        <v>5</v>
      </c>
      <c r="E140" s="8">
        <v>30</v>
      </c>
      <c r="F140" s="11">
        <f t="shared" si="4"/>
        <v>2.0699999999999998</v>
      </c>
      <c r="G140" s="8" t="s">
        <v>165</v>
      </c>
    </row>
    <row r="141" spans="1:7" x14ac:dyDescent="0.2">
      <c r="A141" s="8" t="s">
        <v>10</v>
      </c>
      <c r="B141" s="8" t="s">
        <v>17</v>
      </c>
      <c r="C141" s="9">
        <v>10.35</v>
      </c>
      <c r="D141" s="8">
        <v>5</v>
      </c>
      <c r="E141" s="8">
        <v>30</v>
      </c>
      <c r="F141" s="11">
        <f t="shared" si="4"/>
        <v>2.0699999999999998</v>
      </c>
      <c r="G141" s="8" t="s">
        <v>165</v>
      </c>
    </row>
    <row r="142" spans="1:7" x14ac:dyDescent="0.2">
      <c r="A142" s="8" t="s">
        <v>50</v>
      </c>
      <c r="B142" s="8" t="s">
        <v>52</v>
      </c>
      <c r="C142" s="9">
        <v>6.54</v>
      </c>
      <c r="D142" s="8">
        <v>3.12</v>
      </c>
      <c r="E142" s="8">
        <v>8</v>
      </c>
      <c r="F142" s="11">
        <f t="shared" si="4"/>
        <v>2.0961538461538463</v>
      </c>
      <c r="G142" s="8" t="s">
        <v>165</v>
      </c>
    </row>
    <row r="143" spans="1:7" x14ac:dyDescent="0.2">
      <c r="A143" s="8" t="s">
        <v>80</v>
      </c>
      <c r="B143" s="8" t="s">
        <v>87</v>
      </c>
      <c r="C143" s="9">
        <v>8.39</v>
      </c>
      <c r="D143" s="8">
        <v>4</v>
      </c>
      <c r="E143" s="8">
        <v>40</v>
      </c>
      <c r="F143" s="11">
        <f t="shared" si="4"/>
        <v>2.0975000000000001</v>
      </c>
      <c r="G143" s="8" t="s">
        <v>165</v>
      </c>
    </row>
    <row r="144" spans="1:7" x14ac:dyDescent="0.2">
      <c r="A144" s="8" t="s">
        <v>149</v>
      </c>
      <c r="B144" s="8" t="s">
        <v>17</v>
      </c>
      <c r="C144" s="9">
        <v>8.5</v>
      </c>
      <c r="D144" s="8">
        <v>4</v>
      </c>
      <c r="E144" s="8">
        <v>30</v>
      </c>
      <c r="F144" s="11">
        <f t="shared" si="4"/>
        <v>2.125</v>
      </c>
      <c r="G144" s="8" t="s">
        <v>165</v>
      </c>
    </row>
    <row r="145" spans="1:7" x14ac:dyDescent="0.2">
      <c r="A145" s="8" t="s">
        <v>149</v>
      </c>
      <c r="B145" s="8" t="s">
        <v>24</v>
      </c>
      <c r="C145" s="9">
        <v>8.5</v>
      </c>
      <c r="D145" s="8">
        <v>4</v>
      </c>
      <c r="E145" s="8">
        <v>30</v>
      </c>
      <c r="F145" s="11">
        <f t="shared" si="4"/>
        <v>2.125</v>
      </c>
      <c r="G145" s="8" t="s">
        <v>165</v>
      </c>
    </row>
    <row r="146" spans="1:7" x14ac:dyDescent="0.2">
      <c r="A146" s="8" t="s">
        <v>149</v>
      </c>
      <c r="B146" s="8" t="s">
        <v>46</v>
      </c>
      <c r="C146" s="9">
        <v>8.5</v>
      </c>
      <c r="D146" s="8">
        <v>4</v>
      </c>
      <c r="E146" s="8">
        <v>20</v>
      </c>
      <c r="F146" s="11">
        <f t="shared" si="4"/>
        <v>2.125</v>
      </c>
      <c r="G146" s="8" t="s">
        <v>165</v>
      </c>
    </row>
    <row r="147" spans="1:7" x14ac:dyDescent="0.2">
      <c r="A147" s="8" t="s">
        <v>149</v>
      </c>
      <c r="B147" s="8" t="s">
        <v>152</v>
      </c>
      <c r="C147" s="9">
        <v>8.5</v>
      </c>
      <c r="D147" s="8">
        <v>4</v>
      </c>
      <c r="E147" s="8">
        <v>30</v>
      </c>
      <c r="F147" s="11">
        <f t="shared" si="4"/>
        <v>2.125</v>
      </c>
      <c r="G147" s="8" t="s">
        <v>165</v>
      </c>
    </row>
    <row r="148" spans="1:7" x14ac:dyDescent="0.2">
      <c r="A148" s="8" t="s">
        <v>122</v>
      </c>
      <c r="B148" s="8" t="s">
        <v>54</v>
      </c>
      <c r="C148" s="9">
        <v>8.5</v>
      </c>
      <c r="D148" s="8">
        <v>4</v>
      </c>
      <c r="E148" s="8">
        <v>20</v>
      </c>
      <c r="F148" s="11">
        <f t="shared" si="4"/>
        <v>2.125</v>
      </c>
      <c r="G148" s="8" t="s">
        <v>165</v>
      </c>
    </row>
    <row r="149" spans="1:7" x14ac:dyDescent="0.2">
      <c r="A149" s="8" t="s">
        <v>102</v>
      </c>
      <c r="B149" s="8" t="s">
        <v>103</v>
      </c>
      <c r="C149" s="9">
        <v>8.76</v>
      </c>
      <c r="D149" s="8">
        <v>4</v>
      </c>
      <c r="E149" s="8">
        <v>45</v>
      </c>
      <c r="F149" s="11">
        <f t="shared" si="4"/>
        <v>2.19</v>
      </c>
      <c r="G149" s="8" t="s">
        <v>165</v>
      </c>
    </row>
    <row r="150" spans="1:7" x14ac:dyDescent="0.2">
      <c r="A150" s="8" t="s">
        <v>102</v>
      </c>
      <c r="B150" s="8" t="s">
        <v>104</v>
      </c>
      <c r="C150" s="9">
        <v>8.77</v>
      </c>
      <c r="D150" s="8">
        <v>4</v>
      </c>
      <c r="E150" s="8">
        <v>30</v>
      </c>
      <c r="F150" s="11">
        <f t="shared" si="4"/>
        <v>2.1924999999999999</v>
      </c>
      <c r="G150" s="8" t="s">
        <v>165</v>
      </c>
    </row>
    <row r="151" spans="1:7" x14ac:dyDescent="0.2">
      <c r="A151" s="8" t="s">
        <v>102</v>
      </c>
      <c r="B151" s="8" t="s">
        <v>90</v>
      </c>
      <c r="C151" s="9">
        <v>8.77</v>
      </c>
      <c r="D151" s="8">
        <v>4</v>
      </c>
      <c r="E151" s="8">
        <v>30</v>
      </c>
      <c r="F151" s="11">
        <f t="shared" si="4"/>
        <v>2.1924999999999999</v>
      </c>
      <c r="G151" s="8" t="s">
        <v>165</v>
      </c>
    </row>
    <row r="152" spans="1:7" x14ac:dyDescent="0.2">
      <c r="A152" s="8" t="s">
        <v>102</v>
      </c>
      <c r="B152" s="8" t="s">
        <v>30</v>
      </c>
      <c r="C152" s="9">
        <v>8.77</v>
      </c>
      <c r="D152" s="8">
        <v>4</v>
      </c>
      <c r="E152" s="8">
        <v>45</v>
      </c>
      <c r="F152" s="11">
        <f t="shared" si="4"/>
        <v>2.1924999999999999</v>
      </c>
      <c r="G152" s="8" t="s">
        <v>165</v>
      </c>
    </row>
    <row r="153" spans="1:7" x14ac:dyDescent="0.2">
      <c r="A153" s="8" t="s">
        <v>102</v>
      </c>
      <c r="B153" s="8" t="s">
        <v>105</v>
      </c>
      <c r="C153" s="9">
        <v>8.77</v>
      </c>
      <c r="D153" s="8">
        <v>4</v>
      </c>
      <c r="E153" s="8">
        <v>30</v>
      </c>
      <c r="F153" s="11">
        <f t="shared" si="4"/>
        <v>2.1924999999999999</v>
      </c>
      <c r="G153" s="8" t="s">
        <v>165</v>
      </c>
    </row>
    <row r="154" spans="1:7" x14ac:dyDescent="0.2">
      <c r="A154" s="8" t="s">
        <v>50</v>
      </c>
      <c r="B154" s="8" t="s">
        <v>53</v>
      </c>
      <c r="C154" s="9">
        <v>8.8699999999999992</v>
      </c>
      <c r="D154" s="8">
        <v>4</v>
      </c>
      <c r="E154" s="8">
        <v>35</v>
      </c>
      <c r="F154" s="11">
        <f t="shared" si="4"/>
        <v>2.2174999999999998</v>
      </c>
      <c r="G154" s="8" t="s">
        <v>165</v>
      </c>
    </row>
    <row r="155" spans="1:7" x14ac:dyDescent="0.2">
      <c r="A155" s="8" t="s">
        <v>149</v>
      </c>
      <c r="B155" s="8" t="s">
        <v>153</v>
      </c>
      <c r="C155" s="9">
        <v>8.99</v>
      </c>
      <c r="D155" s="8">
        <v>4</v>
      </c>
      <c r="E155" s="8">
        <v>15</v>
      </c>
      <c r="F155" s="11">
        <f t="shared" si="4"/>
        <v>2.2475000000000001</v>
      </c>
      <c r="G155" s="8" t="s">
        <v>165</v>
      </c>
    </row>
    <row r="156" spans="1:7" x14ac:dyDescent="0.2">
      <c r="A156" s="8" t="s">
        <v>102</v>
      </c>
      <c r="B156" s="8" t="s">
        <v>107</v>
      </c>
      <c r="C156" s="9">
        <v>9.25</v>
      </c>
      <c r="D156" s="8">
        <v>4</v>
      </c>
      <c r="E156" s="8">
        <v>30</v>
      </c>
      <c r="F156" s="11">
        <f t="shared" si="4"/>
        <v>2.3125</v>
      </c>
      <c r="G156" s="8" t="s">
        <v>165</v>
      </c>
    </row>
    <row r="157" spans="1:7" x14ac:dyDescent="0.2">
      <c r="A157" s="8" t="s">
        <v>130</v>
      </c>
      <c r="B157" s="8" t="s">
        <v>131</v>
      </c>
      <c r="C157" s="9">
        <v>9.4499999999999993</v>
      </c>
      <c r="D157" s="8">
        <v>4</v>
      </c>
      <c r="E157" s="8">
        <v>30</v>
      </c>
      <c r="F157" s="11">
        <f t="shared" si="4"/>
        <v>2.3624999999999998</v>
      </c>
      <c r="G157" s="8" t="s">
        <v>165</v>
      </c>
    </row>
    <row r="158" spans="1:7" x14ac:dyDescent="0.2">
      <c r="A158" s="8" t="s">
        <v>130</v>
      </c>
      <c r="B158" s="8" t="s">
        <v>131</v>
      </c>
      <c r="C158" s="9">
        <v>9.4499999999999993</v>
      </c>
      <c r="D158" s="8">
        <v>4</v>
      </c>
      <c r="E158" s="8">
        <v>15</v>
      </c>
      <c r="F158" s="11">
        <f t="shared" si="4"/>
        <v>2.3624999999999998</v>
      </c>
      <c r="G158" s="8" t="s">
        <v>165</v>
      </c>
    </row>
    <row r="159" spans="1:7" x14ac:dyDescent="0.2">
      <c r="A159" s="8" t="s">
        <v>130</v>
      </c>
      <c r="B159" s="8" t="s">
        <v>131</v>
      </c>
      <c r="C159" s="9">
        <v>9.4499999999999993</v>
      </c>
      <c r="D159" s="8">
        <v>4</v>
      </c>
      <c r="E159" s="8">
        <v>30</v>
      </c>
      <c r="F159" s="11">
        <f t="shared" si="4"/>
        <v>2.3624999999999998</v>
      </c>
      <c r="G159" s="8" t="s">
        <v>165</v>
      </c>
    </row>
    <row r="160" spans="1:7" x14ac:dyDescent="0.2">
      <c r="A160" s="8" t="s">
        <v>102</v>
      </c>
      <c r="B160" s="8" t="s">
        <v>107</v>
      </c>
      <c r="C160" s="9">
        <v>9.49</v>
      </c>
      <c r="D160" s="8">
        <v>4</v>
      </c>
      <c r="E160" s="8">
        <v>45</v>
      </c>
      <c r="F160" s="11">
        <f t="shared" si="4"/>
        <v>2.3725000000000001</v>
      </c>
      <c r="G160" s="8" t="s">
        <v>165</v>
      </c>
    </row>
    <row r="161" spans="1:7" x14ac:dyDescent="0.2">
      <c r="A161" s="8" t="s">
        <v>88</v>
      </c>
      <c r="B161" s="8" t="s">
        <v>93</v>
      </c>
      <c r="C161" s="9">
        <v>9.5</v>
      </c>
      <c r="D161" s="8">
        <v>4</v>
      </c>
      <c r="E161" s="8">
        <v>30</v>
      </c>
      <c r="F161" s="11">
        <f t="shared" si="4"/>
        <v>2.375</v>
      </c>
      <c r="G161" s="8" t="s">
        <v>165</v>
      </c>
    </row>
    <row r="162" spans="1:7" x14ac:dyDescent="0.2">
      <c r="A162" s="8" t="s">
        <v>50</v>
      </c>
      <c r="B162" s="8" t="s">
        <v>52</v>
      </c>
      <c r="C162" s="9">
        <v>7.47</v>
      </c>
      <c r="D162" s="8">
        <v>3.12</v>
      </c>
      <c r="E162" s="8">
        <v>15</v>
      </c>
      <c r="F162" s="11">
        <f t="shared" ref="F162:F172" si="5">C162/D162</f>
        <v>2.3942307692307692</v>
      </c>
      <c r="G162" s="8" t="s">
        <v>165</v>
      </c>
    </row>
    <row r="163" spans="1:7" x14ac:dyDescent="0.2">
      <c r="A163" s="8" t="s">
        <v>111</v>
      </c>
      <c r="B163" s="8" t="s">
        <v>115</v>
      </c>
      <c r="C163" s="9">
        <v>7.23</v>
      </c>
      <c r="D163" s="8">
        <v>3</v>
      </c>
      <c r="E163" s="8">
        <v>75</v>
      </c>
      <c r="F163" s="11">
        <f t="shared" si="5"/>
        <v>2.41</v>
      </c>
      <c r="G163" s="8" t="s">
        <v>165</v>
      </c>
    </row>
    <row r="164" spans="1:7" x14ac:dyDescent="0.2">
      <c r="A164" s="8" t="s">
        <v>68</v>
      </c>
      <c r="B164" s="8" t="s">
        <v>73</v>
      </c>
      <c r="C164" s="9">
        <v>9.64</v>
      </c>
      <c r="D164" s="8">
        <v>4</v>
      </c>
      <c r="E164" s="8">
        <v>70</v>
      </c>
      <c r="F164" s="11">
        <f t="shared" si="5"/>
        <v>2.41</v>
      </c>
      <c r="G164" s="8" t="s">
        <v>165</v>
      </c>
    </row>
    <row r="165" spans="1:7" x14ac:dyDescent="0.2">
      <c r="A165" s="8" t="s">
        <v>130</v>
      </c>
      <c r="B165" s="8" t="s">
        <v>132</v>
      </c>
      <c r="C165" s="9">
        <v>10.99</v>
      </c>
      <c r="D165" s="8">
        <v>4</v>
      </c>
      <c r="E165" s="8">
        <v>50</v>
      </c>
      <c r="F165" s="11">
        <f t="shared" si="5"/>
        <v>2.7475000000000001</v>
      </c>
      <c r="G165" s="8" t="s">
        <v>165</v>
      </c>
    </row>
    <row r="166" spans="1:7" x14ac:dyDescent="0.2">
      <c r="A166" s="8" t="s">
        <v>0</v>
      </c>
      <c r="B166" s="8" t="s">
        <v>19</v>
      </c>
      <c r="C166" s="9">
        <v>8.75</v>
      </c>
      <c r="D166" s="8">
        <v>3</v>
      </c>
      <c r="E166" s="8">
        <v>30</v>
      </c>
      <c r="F166" s="11">
        <f t="shared" si="5"/>
        <v>2.9166666666666665</v>
      </c>
      <c r="G166" s="8" t="s">
        <v>165</v>
      </c>
    </row>
    <row r="167" spans="1:7" x14ac:dyDescent="0.2">
      <c r="A167" s="8" t="s">
        <v>88</v>
      </c>
      <c r="B167" s="8" t="s">
        <v>91</v>
      </c>
      <c r="C167" s="9">
        <v>6</v>
      </c>
      <c r="D167" s="8">
        <v>2</v>
      </c>
      <c r="E167" s="8">
        <v>30</v>
      </c>
      <c r="F167" s="11">
        <f t="shared" si="5"/>
        <v>3</v>
      </c>
      <c r="G167" s="8" t="s">
        <v>165</v>
      </c>
    </row>
    <row r="168" spans="1:7" x14ac:dyDescent="0.2">
      <c r="A168" s="8" t="s">
        <v>102</v>
      </c>
      <c r="B168" s="8" t="s">
        <v>106</v>
      </c>
      <c r="C168" s="9">
        <v>9.19</v>
      </c>
      <c r="D168" s="8">
        <v>3</v>
      </c>
      <c r="E168" s="8">
        <v>45</v>
      </c>
      <c r="F168" s="11">
        <f t="shared" si="5"/>
        <v>3.063333333333333</v>
      </c>
      <c r="G168" s="8" t="s">
        <v>165</v>
      </c>
    </row>
    <row r="169" spans="1:7" x14ac:dyDescent="0.2">
      <c r="A169" s="8" t="s">
        <v>102</v>
      </c>
      <c r="B169" s="8" t="s">
        <v>106</v>
      </c>
      <c r="C169" s="9">
        <v>9.25</v>
      </c>
      <c r="D169" s="8">
        <v>3</v>
      </c>
      <c r="E169" s="8">
        <v>30</v>
      </c>
      <c r="F169" s="11">
        <f t="shared" si="5"/>
        <v>3.0833333333333335</v>
      </c>
      <c r="G169" s="8" t="s">
        <v>165</v>
      </c>
    </row>
    <row r="170" spans="1:7" x14ac:dyDescent="0.2">
      <c r="A170" s="8" t="s">
        <v>149</v>
      </c>
      <c r="B170" s="8" t="s">
        <v>150</v>
      </c>
      <c r="C170" s="9">
        <v>3.75</v>
      </c>
      <c r="D170" s="8">
        <v>1</v>
      </c>
      <c r="E170" s="8">
        <v>30</v>
      </c>
      <c r="F170" s="11">
        <f t="shared" si="5"/>
        <v>3.75</v>
      </c>
      <c r="G170" s="8" t="s">
        <v>165</v>
      </c>
    </row>
    <row r="171" spans="1:7" x14ac:dyDescent="0.2">
      <c r="A171" s="8" t="s">
        <v>50</v>
      </c>
      <c r="B171" s="8" t="s">
        <v>19</v>
      </c>
      <c r="C171" s="9">
        <v>8.8699999999999992</v>
      </c>
      <c r="D171" s="8">
        <v>2</v>
      </c>
      <c r="E171" s="8">
        <v>30</v>
      </c>
      <c r="F171" s="11">
        <f t="shared" si="5"/>
        <v>4.4349999999999996</v>
      </c>
      <c r="G171" s="8" t="s">
        <v>165</v>
      </c>
    </row>
    <row r="172" spans="1:7" x14ac:dyDescent="0.2">
      <c r="A172" s="8" t="s">
        <v>140</v>
      </c>
      <c r="B172" s="8" t="s">
        <v>141</v>
      </c>
      <c r="C172" s="9">
        <v>2.99</v>
      </c>
      <c r="D172" s="8">
        <v>0.5</v>
      </c>
      <c r="E172" s="8">
        <v>50</v>
      </c>
      <c r="F172" s="11">
        <f t="shared" si="5"/>
        <v>5.98</v>
      </c>
      <c r="G172" s="8" t="s">
        <v>165</v>
      </c>
    </row>
    <row r="173" spans="1:7" x14ac:dyDescent="0.2">
      <c r="A173" s="8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</vt:lpstr>
      <vt:lpstr>Market Share Projections</vt:lpstr>
      <vt:lpstr>Market Data</vt:lpstr>
      <vt:lpstr>Price Data</vt:lpstr>
    </vt:vector>
  </TitlesOfParts>
  <Company>Dartmouth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Garett.Vail</dc:creator>
  <cp:lastModifiedBy>Baker, Kenneth R.</cp:lastModifiedBy>
  <cp:lastPrinted>2004-07-21T23:44:53Z</cp:lastPrinted>
  <dcterms:created xsi:type="dcterms:W3CDTF">2004-07-19T17:41:02Z</dcterms:created>
  <dcterms:modified xsi:type="dcterms:W3CDTF">2010-10-13T16:10:09Z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619779372</vt:i4>
  </property>
  <property fmtid="{D5CDD505-2E9C-101B-9397-08002B2CF9AE}" pid="3" name="_EmailSubject">
    <vt:lpwstr>Summer Model</vt:lpwstr>
  </property>
  <property fmtid="{D5CDD505-2E9C-101B-9397-08002B2CF9AE}" pid="4" name="_AuthorEmail">
    <vt:lpwstr>Garett.M.Vail@Dartmouth.edu</vt:lpwstr>
  </property>
  <property fmtid="{D5CDD505-2E9C-101B-9397-08002B2CF9AE}" pid="5" name="_AuthorEmailDisplayName">
    <vt:lpwstr>Garett M. Vail</vt:lpwstr>
  </property>
  <property fmtid="{D5CDD505-2E9C-101B-9397-08002B2CF9AE}" pid="6" name="_PreviousAdHocReviewCycleID">
    <vt:i4>-2020496008</vt:i4>
  </property>
  <property fmtid="{D5CDD505-2E9C-101B-9397-08002B2CF9AE}" pid="7" name="_ReviewingToolsShownOnce">
    <vt:lpwstr/>
  </property>
</Properties>
</file>