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20" windowWidth="19065" windowHeight="10830" firstSheet="1" activeTab="1"/>
  </bookViews>
  <sheets>
    <sheet name="CB_DATA_" sheetId="4" state="hidden" r:id="rId1"/>
    <sheet name="evergreen" sheetId="15" r:id="rId2"/>
  </sheets>
  <definedNames>
    <definedName name="CBWorkbookPriority" hidden="1">-2127038693</definedName>
    <definedName name="CBx_5ac2fa9d9ac44a8f88f1bcdfe4bc61c6" localSheetId="0" hidden="1">"'CB_DATA_'!$A$1"</definedName>
    <definedName name="CBx_7d1499a82ee145cd9a1bfe05a6fd9de9" localSheetId="0" hidden="1">"'model'!$A$1"</definedName>
    <definedName name="CBx_Sheet_Guid" localSheetId="0" hidden="1">"'5ac2fa9d9ac44a8f88f1bcdfe4bc61c6"</definedName>
  </definedNames>
  <calcPr calcId="144525" calcMode="manual" iterate="1" iterateCount="1"/>
</workbook>
</file>

<file path=xl/calcChain.xml><?xml version="1.0" encoding="utf-8"?>
<calcChain xmlns="http://schemas.openxmlformats.org/spreadsheetml/2006/main">
  <c r="C46" i="15" l="1"/>
  <c r="D33" i="15"/>
  <c r="D36" i="15" s="1"/>
  <c r="D35" i="15"/>
  <c r="J40" i="15" s="1"/>
  <c r="D40" i="15"/>
  <c r="E35" i="15"/>
  <c r="F35" i="15"/>
  <c r="G35" i="15"/>
  <c r="G40" i="15"/>
  <c r="H35" i="15"/>
  <c r="I35" i="15"/>
  <c r="K40" i="15" s="1"/>
  <c r="J35" i="15"/>
  <c r="K35" i="15"/>
  <c r="L35" i="15"/>
  <c r="M35" i="15"/>
  <c r="C38" i="15"/>
  <c r="D38" i="15" s="1"/>
  <c r="D44" i="15"/>
  <c r="C17" i="15"/>
  <c r="D41" i="15" l="1"/>
  <c r="D42" i="15" s="1"/>
  <c r="D43" i="15" s="1"/>
  <c r="E44" i="15" s="1"/>
  <c r="I40" i="15"/>
  <c r="M40" i="15"/>
  <c r="H40" i="15"/>
  <c r="F40" i="15"/>
  <c r="E40" i="15"/>
  <c r="L40" i="15"/>
  <c r="D46" i="15" l="1"/>
  <c r="E33" i="15" s="1"/>
  <c r="E36" i="15" l="1"/>
  <c r="E46" i="15" s="1"/>
  <c r="F33" i="15" s="1"/>
  <c r="E41" i="15"/>
  <c r="E42" i="15" s="1"/>
  <c r="E43" i="15" s="1"/>
  <c r="F44" i="15" s="1"/>
  <c r="E38" i="15"/>
  <c r="F41" i="15" l="1"/>
  <c r="F42" i="15" s="1"/>
  <c r="F43" i="15" s="1"/>
  <c r="G44" i="15" s="1"/>
  <c r="F36" i="15"/>
  <c r="F38" i="15"/>
  <c r="G38" i="15" l="1"/>
  <c r="F46" i="15"/>
  <c r="G33" i="15" s="1"/>
  <c r="G36" i="15" l="1"/>
  <c r="G41" i="15"/>
  <c r="G42" i="15" s="1"/>
  <c r="G43" i="15" s="1"/>
  <c r="H44" i="15" s="1"/>
  <c r="G46" i="15" l="1"/>
  <c r="H33" i="15" s="1"/>
  <c r="H41" i="15" l="1"/>
  <c r="H42" i="15" s="1"/>
  <c r="H43" i="15" s="1"/>
  <c r="I44" i="15" s="1"/>
  <c r="H36" i="15"/>
  <c r="H38" i="15"/>
  <c r="I38" i="15" l="1"/>
  <c r="H46" i="15"/>
  <c r="I33" i="15" s="1"/>
  <c r="I36" i="15" l="1"/>
  <c r="I41" i="15"/>
  <c r="I42" i="15" s="1"/>
  <c r="I43" i="15" s="1"/>
  <c r="J44" i="15" s="1"/>
  <c r="I46" i="15" l="1"/>
  <c r="J33" i="15" s="1"/>
  <c r="J36" i="15" l="1"/>
  <c r="J46" i="15" s="1"/>
  <c r="K33" i="15" s="1"/>
  <c r="J41" i="15"/>
  <c r="J42" i="15" s="1"/>
  <c r="J43" i="15" s="1"/>
  <c r="K44" i="15" s="1"/>
  <c r="J38" i="15"/>
  <c r="K36" i="15" l="1"/>
  <c r="K46" i="15" s="1"/>
  <c r="L33" i="15" s="1"/>
  <c r="K41" i="15"/>
  <c r="K42" i="15" s="1"/>
  <c r="K43" i="15" s="1"/>
  <c r="L44" i="15" s="1"/>
  <c r="K38" i="15"/>
  <c r="L41" i="15" l="1"/>
  <c r="L42" i="15" s="1"/>
  <c r="L43" i="15" s="1"/>
  <c r="M44" i="15" s="1"/>
  <c r="L36" i="15"/>
  <c r="L38" i="15"/>
  <c r="M38" i="15" l="1"/>
  <c r="L46" i="15"/>
  <c r="M33" i="15" s="1"/>
  <c r="M36" i="15" l="1"/>
  <c r="M46" i="15" s="1"/>
  <c r="C29" i="15" s="1"/>
  <c r="M41" i="15"/>
  <c r="M42" i="15" s="1"/>
  <c r="M43" i="15" s="1"/>
</calcChain>
</file>

<file path=xl/sharedStrings.xml><?xml version="1.0" encoding="utf-8"?>
<sst xmlns="http://schemas.openxmlformats.org/spreadsheetml/2006/main" count="36" uniqueCount="36">
  <si>
    <t>Data</t>
  </si>
  <si>
    <t>Current endowment</t>
  </si>
  <si>
    <t>Calculations</t>
  </si>
  <si>
    <t>Year</t>
  </si>
  <si>
    <t>Evergreen College Endowment</t>
  </si>
  <si>
    <t>Endowment at start of year</t>
  </si>
  <si>
    <t>Income</t>
  </si>
  <si>
    <t>Annual rate of return</t>
  </si>
  <si>
    <t>($ numbers are in millions)</t>
  </si>
  <si>
    <t>Capital campaign income</t>
  </si>
  <si>
    <t>Net endowment at end of year</t>
  </si>
  <si>
    <t>Ongoing expenses</t>
  </si>
  <si>
    <t>Current ongoing expenses</t>
  </si>
  <si>
    <t>Output</t>
  </si>
  <si>
    <t>Endowment at the end of year 10</t>
  </si>
  <si>
    <t>$ millions</t>
  </si>
  <si>
    <t>First-year building cost</t>
  </si>
  <si>
    <t>Second-year building cost</t>
  </si>
  <si>
    <t>cumulative campaign income</t>
  </si>
  <si>
    <t>building costs, year 1</t>
  </si>
  <si>
    <t>building costs, year 2</t>
  </si>
  <si>
    <t>Length of capital campaign (years)</t>
  </si>
  <si>
    <t>Avg donations per year</t>
  </si>
  <si>
    <t>Income from the capital campaign is distributed uniformly over the 7 years of the campaign</t>
  </si>
  <si>
    <t>Endowment returns are calculated from the beginning-of-year value of the endowment (i.e., all expenses are subtracted from the endowment at the end of the year)</t>
  </si>
  <si>
    <t>Assumptions:</t>
  </si>
  <si>
    <t>Annual return</t>
  </si>
  <si>
    <t>Expenses (draw)</t>
  </si>
  <si>
    <t>Expenses (building)</t>
  </si>
  <si>
    <t>Total collected in capital campaign</t>
  </si>
  <si>
    <t>Threshold endowment for building project</t>
  </si>
  <si>
    <t>Threshold cumulative campaign for building project</t>
  </si>
  <si>
    <t xml:space="preserve">Draw calculation - % of previous year's spending </t>
  </si>
  <si>
    <t>Draw calculation - % of endowment</t>
  </si>
  <si>
    <t>endowment and campaign thresholds reached?</t>
  </si>
  <si>
    <t>begin construction of the science building?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</si>
</sst>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0.0"/>
    <numFmt numFmtId="174" formatCode="0.0%"/>
    <numFmt numFmtId="179" formatCode="_(* #,##0_);_(* \(#,##0\);_(* &quot;-&quot;??_);_(@_)"/>
  </numFmts>
  <fonts count="6" x14ac:knownFonts="1">
    <font>
      <sz val="10"/>
      <name val="Arial"/>
    </font>
    <font>
      <sz val="10"/>
      <name val="Arial"/>
    </font>
    <font>
      <sz val="8"/>
      <name val="Arial"/>
    </font>
    <font>
      <u/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6" fontId="0" fillId="0" borderId="0" xfId="0" applyNumberFormat="1"/>
    <xf numFmtId="0" fontId="3" fillId="0" borderId="0" xfId="0" applyFont="1" applyBorder="1"/>
    <xf numFmtId="0" fontId="4" fillId="0" borderId="0" xfId="0" applyFont="1"/>
    <xf numFmtId="0" fontId="0" fillId="0" borderId="0" xfId="0" applyFill="1" applyBorder="1"/>
    <xf numFmtId="174" fontId="0" fillId="0" borderId="5" xfId="0" applyNumberFormat="1" applyBorder="1"/>
    <xf numFmtId="1" fontId="0" fillId="0" borderId="0" xfId="0" applyNumberFormat="1"/>
    <xf numFmtId="0" fontId="4" fillId="0" borderId="7" xfId="0" applyFont="1" applyBorder="1"/>
    <xf numFmtId="0" fontId="0" fillId="0" borderId="8" xfId="0" applyBorder="1"/>
    <xf numFmtId="0" fontId="0" fillId="0" borderId="9" xfId="0" applyFill="1" applyBorder="1"/>
    <xf numFmtId="0" fontId="5" fillId="0" borderId="0" xfId="0" applyFont="1"/>
    <xf numFmtId="9" fontId="0" fillId="0" borderId="5" xfId="0" applyNumberFormat="1" applyBorder="1"/>
    <xf numFmtId="179" fontId="0" fillId="0" borderId="5" xfId="0" applyNumberFormat="1" applyBorder="1"/>
    <xf numFmtId="179" fontId="0" fillId="0" borderId="5" xfId="1" applyNumberFormat="1" applyFont="1" applyBorder="1"/>
    <xf numFmtId="9" fontId="0" fillId="0" borderId="10" xfId="0" applyNumberFormat="1" applyBorder="1"/>
    <xf numFmtId="0" fontId="0" fillId="0" borderId="11" xfId="0" applyFill="1" applyBorder="1"/>
    <xf numFmtId="1" fontId="0" fillId="0" borderId="0" xfId="2" applyNumberFormat="1" applyFont="1"/>
    <xf numFmtId="1" fontId="0" fillId="0" borderId="8" xfId="0" applyNumberFormat="1" applyFill="1" applyBorder="1"/>
    <xf numFmtId="41" fontId="0" fillId="0" borderId="0" xfId="0" applyNumberFormat="1"/>
    <xf numFmtId="0" fontId="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4" fillId="0" borderId="12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M47"/>
  <sheetViews>
    <sheetView tabSelected="1" workbookViewId="0">
      <selection activeCell="A3" sqref="A3"/>
    </sheetView>
  </sheetViews>
  <sheetFormatPr defaultRowHeight="12.75" x14ac:dyDescent="0.2"/>
  <cols>
    <col min="1" max="1" width="24.28515625" customWidth="1"/>
    <col min="2" max="2" width="44.42578125" customWidth="1"/>
    <col min="3" max="3" width="12.7109375" customWidth="1"/>
    <col min="4" max="4" width="11.42578125" customWidth="1"/>
    <col min="11" max="11" width="11.140625" customWidth="1"/>
    <col min="12" max="12" width="11.28515625" bestFit="1" customWidth="1"/>
    <col min="13" max="13" width="11" customWidth="1"/>
  </cols>
  <sheetData>
    <row r="1" spans="1:9" x14ac:dyDescent="0.2">
      <c r="A1" s="10" t="s">
        <v>4</v>
      </c>
    </row>
    <row r="2" spans="1:9" x14ac:dyDescent="0.2">
      <c r="A2" s="10"/>
    </row>
    <row r="3" spans="1:9" x14ac:dyDescent="0.2">
      <c r="A3" s="10" t="s">
        <v>25</v>
      </c>
    </row>
    <row r="4" spans="1:9" x14ac:dyDescent="0.2">
      <c r="A4" s="17" t="s">
        <v>23</v>
      </c>
    </row>
    <row r="5" spans="1:9" x14ac:dyDescent="0.2">
      <c r="A5" s="17" t="s">
        <v>24</v>
      </c>
    </row>
    <row r="6" spans="1:9" x14ac:dyDescent="0.2">
      <c r="A6" s="17"/>
    </row>
    <row r="7" spans="1:9" ht="13.5" thickBot="1" x14ac:dyDescent="0.25"/>
    <row r="8" spans="1:9" x14ac:dyDescent="0.2">
      <c r="A8" s="2" t="s">
        <v>0</v>
      </c>
      <c r="B8" s="3" t="s">
        <v>8</v>
      </c>
      <c r="C8" s="4"/>
      <c r="D8" s="1"/>
      <c r="E8" s="1"/>
      <c r="F8" s="1"/>
      <c r="G8" s="1"/>
      <c r="H8" s="1"/>
      <c r="I8" s="1"/>
    </row>
    <row r="9" spans="1:9" x14ac:dyDescent="0.2">
      <c r="A9" s="5"/>
      <c r="B9" s="1"/>
      <c r="C9" s="6"/>
      <c r="D9" s="9"/>
      <c r="E9" s="1"/>
      <c r="F9" s="1"/>
      <c r="G9" s="1"/>
      <c r="H9" s="1"/>
      <c r="I9" s="1"/>
    </row>
    <row r="10" spans="1:9" x14ac:dyDescent="0.2">
      <c r="A10" s="5"/>
      <c r="B10" s="1" t="s">
        <v>1</v>
      </c>
      <c r="C10" s="20">
        <v>700</v>
      </c>
      <c r="D10" s="1"/>
      <c r="E10" s="1"/>
      <c r="F10" s="1"/>
      <c r="G10" s="1"/>
      <c r="H10" s="1"/>
      <c r="I10" s="1"/>
    </row>
    <row r="11" spans="1:9" x14ac:dyDescent="0.2">
      <c r="A11" s="5"/>
      <c r="B11" s="1" t="s">
        <v>7</v>
      </c>
      <c r="C11" s="12">
        <v>0.08</v>
      </c>
      <c r="D11" s="1"/>
      <c r="E11" s="1"/>
      <c r="F11" s="1"/>
      <c r="G11" s="1"/>
      <c r="H11" s="1"/>
      <c r="I11" s="1"/>
    </row>
    <row r="12" spans="1:9" x14ac:dyDescent="0.2">
      <c r="A12" s="5"/>
      <c r="B12" s="1"/>
      <c r="C12" s="6"/>
      <c r="D12" s="1"/>
      <c r="E12" s="1"/>
      <c r="F12" s="1"/>
      <c r="G12" s="1"/>
      <c r="H12" s="1"/>
      <c r="I12" s="1"/>
    </row>
    <row r="13" spans="1:9" x14ac:dyDescent="0.2">
      <c r="A13" s="5"/>
      <c r="B13" s="11" t="s">
        <v>12</v>
      </c>
      <c r="C13" s="20">
        <v>65</v>
      </c>
      <c r="D13" s="1"/>
      <c r="E13" s="1"/>
      <c r="F13" s="1"/>
      <c r="G13" s="1"/>
      <c r="H13" s="1"/>
      <c r="I13" s="1"/>
    </row>
    <row r="14" spans="1:9" x14ac:dyDescent="0.2">
      <c r="A14" s="5"/>
      <c r="B14" s="11"/>
      <c r="C14" s="18"/>
      <c r="D14" s="1"/>
      <c r="E14" s="1"/>
      <c r="F14" s="1"/>
      <c r="G14" s="1"/>
      <c r="H14" s="1"/>
      <c r="I14" s="1"/>
    </row>
    <row r="15" spans="1:9" x14ac:dyDescent="0.2">
      <c r="A15" s="5"/>
      <c r="B15" s="11" t="s">
        <v>29</v>
      </c>
      <c r="C15" s="19">
        <v>300</v>
      </c>
      <c r="D15" s="1"/>
      <c r="E15" s="1"/>
      <c r="F15" s="1"/>
      <c r="G15" s="1"/>
      <c r="H15" s="1"/>
      <c r="I15" s="1"/>
    </row>
    <row r="16" spans="1:9" x14ac:dyDescent="0.2">
      <c r="A16" s="5"/>
      <c r="B16" s="11" t="s">
        <v>21</v>
      </c>
      <c r="C16" s="20">
        <v>7</v>
      </c>
      <c r="D16" s="1"/>
      <c r="E16" s="1"/>
      <c r="F16" s="1"/>
      <c r="G16" s="1"/>
      <c r="H16" s="1"/>
      <c r="I16" s="1"/>
    </row>
    <row r="17" spans="1:13" x14ac:dyDescent="0.2">
      <c r="A17" s="5"/>
      <c r="B17" s="11" t="s">
        <v>22</v>
      </c>
      <c r="C17" s="20">
        <f>C15/C16</f>
        <v>42.857142857142854</v>
      </c>
      <c r="D17" s="1"/>
      <c r="E17" s="1"/>
      <c r="F17" s="1"/>
      <c r="G17" s="1"/>
      <c r="H17" s="1"/>
      <c r="I17" s="1"/>
    </row>
    <row r="18" spans="1:13" x14ac:dyDescent="0.2">
      <c r="A18" s="5"/>
      <c r="B18" s="1"/>
      <c r="C18" s="6"/>
      <c r="D18" s="1"/>
      <c r="E18" s="1"/>
      <c r="F18" s="1"/>
      <c r="G18" s="1"/>
      <c r="H18" s="1"/>
      <c r="I18" s="1"/>
    </row>
    <row r="19" spans="1:13" x14ac:dyDescent="0.2">
      <c r="A19" s="5"/>
      <c r="B19" s="11" t="s">
        <v>30</v>
      </c>
      <c r="C19" s="20">
        <v>800</v>
      </c>
      <c r="D19" s="1"/>
      <c r="E19" s="1"/>
      <c r="F19" s="1"/>
      <c r="G19" s="1"/>
      <c r="H19" s="1"/>
      <c r="I19" s="1"/>
    </row>
    <row r="20" spans="1:13" x14ac:dyDescent="0.2">
      <c r="A20" s="5"/>
      <c r="B20" s="11" t="s">
        <v>31</v>
      </c>
      <c r="C20" s="20">
        <v>200</v>
      </c>
      <c r="D20" s="1"/>
      <c r="E20" s="1"/>
      <c r="F20" s="1"/>
      <c r="G20" s="1"/>
      <c r="H20" s="1"/>
      <c r="I20" s="1"/>
    </row>
    <row r="21" spans="1:13" x14ac:dyDescent="0.2">
      <c r="A21" s="5"/>
      <c r="B21" s="11"/>
      <c r="C21" s="20"/>
      <c r="D21" s="1"/>
      <c r="E21" s="1"/>
      <c r="F21" s="1"/>
      <c r="G21" s="1"/>
      <c r="H21" s="1"/>
      <c r="I21" s="1"/>
    </row>
    <row r="22" spans="1:13" x14ac:dyDescent="0.2">
      <c r="A22" s="5"/>
      <c r="B22" s="11" t="s">
        <v>16</v>
      </c>
      <c r="C22" s="20">
        <v>50</v>
      </c>
      <c r="D22" s="1"/>
      <c r="E22" s="1"/>
      <c r="F22" s="1"/>
      <c r="G22" s="1"/>
      <c r="H22" s="1"/>
      <c r="I22" s="1"/>
    </row>
    <row r="23" spans="1:13" x14ac:dyDescent="0.2">
      <c r="A23" s="5"/>
      <c r="B23" s="11" t="s">
        <v>17</v>
      </c>
      <c r="C23" s="20">
        <v>60</v>
      </c>
      <c r="D23" s="1"/>
      <c r="E23" s="1"/>
      <c r="F23" s="1"/>
      <c r="G23" s="1"/>
      <c r="H23" s="1"/>
      <c r="I23" s="1"/>
    </row>
    <row r="24" spans="1:13" x14ac:dyDescent="0.2">
      <c r="A24" s="5"/>
      <c r="B24" s="11"/>
      <c r="C24" s="20"/>
      <c r="D24" s="1"/>
      <c r="E24" s="1"/>
      <c r="F24" s="1"/>
      <c r="G24" s="1"/>
      <c r="H24" s="1"/>
      <c r="I24" s="1"/>
    </row>
    <row r="25" spans="1:13" x14ac:dyDescent="0.2">
      <c r="A25" s="5"/>
      <c r="B25" s="11" t="s">
        <v>33</v>
      </c>
      <c r="C25" s="12">
        <v>2.5000000000000001E-2</v>
      </c>
      <c r="D25" s="1"/>
      <c r="E25" s="1"/>
      <c r="F25" s="1"/>
      <c r="G25" s="1"/>
      <c r="H25" s="1"/>
      <c r="I25" s="1"/>
    </row>
    <row r="26" spans="1:13" ht="13.5" thickBot="1" x14ac:dyDescent="0.25">
      <c r="A26" s="7"/>
      <c r="B26" s="16" t="s">
        <v>32</v>
      </c>
      <c r="C26" s="21">
        <v>0.7</v>
      </c>
      <c r="D26" s="1"/>
      <c r="E26" s="1"/>
      <c r="F26" s="1"/>
      <c r="G26" s="1"/>
      <c r="H26" s="1"/>
      <c r="I26" s="1"/>
    </row>
    <row r="28" spans="1:13" ht="13.5" thickBot="1" x14ac:dyDescent="0.25">
      <c r="A28" s="10"/>
    </row>
    <row r="29" spans="1:13" ht="13.5" thickBot="1" x14ac:dyDescent="0.25">
      <c r="A29" s="14" t="s">
        <v>13</v>
      </c>
      <c r="B29" s="15" t="s">
        <v>14</v>
      </c>
      <c r="C29" s="24">
        <f>M46</f>
        <v>880.27635806209514</v>
      </c>
      <c r="D29" s="22" t="s">
        <v>15</v>
      </c>
    </row>
    <row r="30" spans="1:13" x14ac:dyDescent="0.2">
      <c r="A30" s="10"/>
    </row>
    <row r="31" spans="1:13" x14ac:dyDescent="0.2">
      <c r="A31" s="10"/>
    </row>
    <row r="32" spans="1:13" x14ac:dyDescent="0.2">
      <c r="A32" s="10" t="s">
        <v>2</v>
      </c>
      <c r="B32" s="28" t="s">
        <v>3</v>
      </c>
      <c r="C32" s="28">
        <v>0</v>
      </c>
      <c r="D32" s="28">
        <v>1</v>
      </c>
      <c r="E32" s="28">
        <v>2</v>
      </c>
      <c r="F32" s="28">
        <v>3</v>
      </c>
      <c r="G32" s="28">
        <v>4</v>
      </c>
      <c r="H32" s="28">
        <v>5</v>
      </c>
      <c r="I32" s="28">
        <v>6</v>
      </c>
      <c r="J32" s="28">
        <v>7</v>
      </c>
      <c r="K32" s="28">
        <v>8</v>
      </c>
      <c r="L32" s="28">
        <v>9</v>
      </c>
      <c r="M32" s="28">
        <v>10</v>
      </c>
    </row>
    <row r="33" spans="1:13" x14ac:dyDescent="0.2">
      <c r="B33" t="s">
        <v>5</v>
      </c>
      <c r="C33" s="8"/>
      <c r="D33" s="13">
        <f t="shared" ref="D33:M33" si="0">C46</f>
        <v>700</v>
      </c>
      <c r="E33" s="13">
        <f>D46</f>
        <v>735.85714285714289</v>
      </c>
      <c r="F33" s="13">
        <f t="shared" si="0"/>
        <v>775.08642857142854</v>
      </c>
      <c r="G33" s="13">
        <f t="shared" si="0"/>
        <v>816.82582500000001</v>
      </c>
      <c r="H33" s="13">
        <f t="shared" si="0"/>
        <v>860.42112573214285</v>
      </c>
      <c r="I33" s="13">
        <f t="shared" si="0"/>
        <v>905.37589481705356</v>
      </c>
      <c r="J33" s="13">
        <f t="shared" si="0"/>
        <v>901.31346720757188</v>
      </c>
      <c r="K33" s="13">
        <f t="shared" si="0"/>
        <v>885.19810132473913</v>
      </c>
      <c r="L33" s="13">
        <f t="shared" si="0"/>
        <v>884.1296866159928</v>
      </c>
      <c r="M33" s="13">
        <f t="shared" si="0"/>
        <v>882.43783540956451</v>
      </c>
    </row>
    <row r="34" spans="1:13" x14ac:dyDescent="0.2">
      <c r="C34" s="8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">
      <c r="A35" s="26" t="s">
        <v>6</v>
      </c>
      <c r="B35" t="s">
        <v>9</v>
      </c>
      <c r="C35" s="8"/>
      <c r="D35" s="13">
        <f t="shared" ref="D35:M35" si="1">IF(D32&lt;=$C$16,$C$15/$C$16,0)</f>
        <v>42.857142857142854</v>
      </c>
      <c r="E35" s="13">
        <f t="shared" si="1"/>
        <v>42.857142857142854</v>
      </c>
      <c r="F35" s="13">
        <f t="shared" si="1"/>
        <v>42.857142857142854</v>
      </c>
      <c r="G35" s="13">
        <f t="shared" si="1"/>
        <v>42.857142857142854</v>
      </c>
      <c r="H35" s="13">
        <f t="shared" si="1"/>
        <v>42.857142857142854</v>
      </c>
      <c r="I35" s="13">
        <f t="shared" si="1"/>
        <v>42.857142857142854</v>
      </c>
      <c r="J35" s="13">
        <f t="shared" si="1"/>
        <v>42.857142857142854</v>
      </c>
      <c r="K35" s="13">
        <f t="shared" si="1"/>
        <v>0</v>
      </c>
      <c r="L35" s="13">
        <f t="shared" si="1"/>
        <v>0</v>
      </c>
      <c r="M35" s="13">
        <f t="shared" si="1"/>
        <v>0</v>
      </c>
    </row>
    <row r="36" spans="1:13" x14ac:dyDescent="0.2">
      <c r="A36" s="27"/>
      <c r="B36" t="s">
        <v>26</v>
      </c>
      <c r="C36" s="8"/>
      <c r="D36" s="13">
        <f>D33*$C$11</f>
        <v>56</v>
      </c>
      <c r="E36" s="13">
        <f t="shared" ref="E36:M36" si="2">E33*$C$11</f>
        <v>58.868571428571435</v>
      </c>
      <c r="F36" s="13">
        <f t="shared" si="2"/>
        <v>62.006914285714288</v>
      </c>
      <c r="G36" s="13">
        <f t="shared" si="2"/>
        <v>65.346066000000008</v>
      </c>
      <c r="H36" s="13">
        <f t="shared" si="2"/>
        <v>68.833690058571435</v>
      </c>
      <c r="I36" s="13">
        <f t="shared" si="2"/>
        <v>72.430071585364288</v>
      </c>
      <c r="J36" s="13">
        <f t="shared" si="2"/>
        <v>72.105077376605749</v>
      </c>
      <c r="K36" s="13">
        <f t="shared" si="2"/>
        <v>70.815848105979128</v>
      </c>
      <c r="L36" s="13">
        <f t="shared" si="2"/>
        <v>70.730374929279421</v>
      </c>
      <c r="M36" s="13">
        <f t="shared" si="2"/>
        <v>70.595026832765157</v>
      </c>
    </row>
    <row r="37" spans="1:13" x14ac:dyDescent="0.2">
      <c r="A37" s="27"/>
      <c r="C37" s="8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">
      <c r="A38" s="26" t="s">
        <v>27</v>
      </c>
      <c r="B38" t="s">
        <v>11</v>
      </c>
      <c r="C38" s="13">
        <f>C13</f>
        <v>65</v>
      </c>
      <c r="D38" s="13">
        <f t="shared" ref="D38:M38" si="3">$C$26*C38+$C$25*D33</f>
        <v>63</v>
      </c>
      <c r="E38" s="13">
        <f t="shared" si="3"/>
        <v>62.496428571428567</v>
      </c>
      <c r="F38" s="13">
        <f t="shared" si="3"/>
        <v>63.12466071428571</v>
      </c>
      <c r="G38" s="13">
        <f t="shared" si="3"/>
        <v>64.607908124999994</v>
      </c>
      <c r="H38" s="13">
        <f t="shared" si="3"/>
        <v>66.736063830803573</v>
      </c>
      <c r="I38" s="13">
        <f t="shared" si="3"/>
        <v>69.349642051988837</v>
      </c>
      <c r="J38" s="13">
        <f t="shared" si="3"/>
        <v>71.077586116581472</v>
      </c>
      <c r="K38" s="13">
        <f t="shared" si="3"/>
        <v>71.884262814725503</v>
      </c>
      <c r="L38" s="13">
        <f t="shared" si="3"/>
        <v>72.42222613570766</v>
      </c>
      <c r="M38" s="13">
        <f t="shared" si="3"/>
        <v>72.756504180234472</v>
      </c>
    </row>
    <row r="39" spans="1:13" x14ac:dyDescent="0.2">
      <c r="A39" s="27"/>
      <c r="C39" s="8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">
      <c r="A40" s="26" t="s">
        <v>28</v>
      </c>
      <c r="B40" t="s">
        <v>18</v>
      </c>
      <c r="C40" s="13">
        <v>0</v>
      </c>
      <c r="D40" s="13">
        <f>SUM($D$35:D35)</f>
        <v>42.857142857142854</v>
      </c>
      <c r="E40" s="13">
        <f>SUM($D$35:E35)</f>
        <v>85.714285714285708</v>
      </c>
      <c r="F40" s="13">
        <f>SUM($D$35:F35)</f>
        <v>128.57142857142856</v>
      </c>
      <c r="G40" s="13">
        <f>SUM($D$35:G35)</f>
        <v>171.42857142857142</v>
      </c>
      <c r="H40" s="13">
        <f>SUM($D$35:H35)</f>
        <v>214.28571428571428</v>
      </c>
      <c r="I40" s="13">
        <f>SUM($D$35:I35)</f>
        <v>257.14285714285711</v>
      </c>
      <c r="J40" s="13">
        <f>SUM($D$35:J35)</f>
        <v>299.99999999999994</v>
      </c>
      <c r="K40" s="13">
        <f>SUM($D$35:K35)</f>
        <v>299.99999999999994</v>
      </c>
      <c r="L40" s="13">
        <f>SUM($D$35:L35)</f>
        <v>299.99999999999994</v>
      </c>
      <c r="M40" s="13">
        <f>SUM($D$35:M35)</f>
        <v>299.99999999999994</v>
      </c>
    </row>
    <row r="41" spans="1:13" x14ac:dyDescent="0.2">
      <c r="A41" s="27"/>
      <c r="B41" t="s">
        <v>34</v>
      </c>
      <c r="C41" s="25">
        <v>0</v>
      </c>
      <c r="D41" s="25">
        <f>IF(AND(D33&gt;$C$19,C40&gt;$C$20),1,0)</f>
        <v>0</v>
      </c>
      <c r="E41" s="25">
        <f>IF(AND(E33&gt;$C$19,D40&gt;$C$20),1,0)</f>
        <v>0</v>
      </c>
      <c r="F41" s="25">
        <f t="shared" ref="F41:M41" si="4">IF(AND(F33&gt;$C$19,E40&gt;$C$20),1,0)</f>
        <v>0</v>
      </c>
      <c r="G41" s="25">
        <f t="shared" si="4"/>
        <v>0</v>
      </c>
      <c r="H41" s="25">
        <f t="shared" si="4"/>
        <v>0</v>
      </c>
      <c r="I41" s="25">
        <f t="shared" si="4"/>
        <v>1</v>
      </c>
      <c r="J41" s="25">
        <f t="shared" si="4"/>
        <v>1</v>
      </c>
      <c r="K41" s="25">
        <f t="shared" si="4"/>
        <v>1</v>
      </c>
      <c r="L41" s="25">
        <f t="shared" si="4"/>
        <v>1</v>
      </c>
      <c r="M41" s="25">
        <f t="shared" si="4"/>
        <v>1</v>
      </c>
    </row>
    <row r="42" spans="1:13" x14ac:dyDescent="0.2">
      <c r="A42" s="27"/>
      <c r="B42" t="s">
        <v>35</v>
      </c>
      <c r="C42" s="25">
        <v>0</v>
      </c>
      <c r="D42" s="25">
        <f>IF(AND(D41=1,SUM($C$41:C41)=0),1,0)</f>
        <v>0</v>
      </c>
      <c r="E42" s="25">
        <f>IF(AND(E41=1,SUM($C$41:D41)=0),1,0)</f>
        <v>0</v>
      </c>
      <c r="F42" s="25">
        <f>IF(AND(F41=1,SUM($C$41:E41)=0),1,0)</f>
        <v>0</v>
      </c>
      <c r="G42" s="25">
        <f>IF(AND(G41=1,SUM($C$41:F41)=0),1,0)</f>
        <v>0</v>
      </c>
      <c r="H42" s="25">
        <f>IF(AND(H41=1,SUM($C$41:G41)=0),1,0)</f>
        <v>0</v>
      </c>
      <c r="I42" s="25">
        <f>IF(AND(I41=1,SUM($C$41:H41)=0),1,0)</f>
        <v>1</v>
      </c>
      <c r="J42" s="25">
        <f>IF(AND(J41=1,SUM($C$41:I41)=0),1,0)</f>
        <v>0</v>
      </c>
      <c r="K42" s="25">
        <f>IF(AND(K41=1,SUM($C$41:J41)=0),1,0)</f>
        <v>0</v>
      </c>
      <c r="L42" s="25">
        <f>IF(AND(L41=1,SUM($C$41:K41)=0),1,0)</f>
        <v>0</v>
      </c>
      <c r="M42" s="25">
        <f>IF(AND(M41=1,SUM($C$41:L41)=0),1,0)</f>
        <v>0</v>
      </c>
    </row>
    <row r="43" spans="1:13" x14ac:dyDescent="0.2">
      <c r="A43" s="26"/>
      <c r="B43" t="s">
        <v>19</v>
      </c>
      <c r="C43" s="25"/>
      <c r="D43" s="25">
        <f>IF(D42=1,$C$22,0)</f>
        <v>0</v>
      </c>
      <c r="E43" s="25">
        <f t="shared" ref="E43:M43" si="5">IF(E42=1,$C$22,0)</f>
        <v>0</v>
      </c>
      <c r="F43" s="25">
        <f t="shared" si="5"/>
        <v>0</v>
      </c>
      <c r="G43" s="25">
        <f t="shared" si="5"/>
        <v>0</v>
      </c>
      <c r="H43" s="25">
        <f t="shared" si="5"/>
        <v>0</v>
      </c>
      <c r="I43" s="25">
        <f t="shared" si="5"/>
        <v>50</v>
      </c>
      <c r="J43" s="25">
        <f t="shared" si="5"/>
        <v>0</v>
      </c>
      <c r="K43" s="25">
        <f t="shared" si="5"/>
        <v>0</v>
      </c>
      <c r="L43" s="25">
        <f t="shared" si="5"/>
        <v>0</v>
      </c>
      <c r="M43" s="25">
        <f t="shared" si="5"/>
        <v>0</v>
      </c>
    </row>
    <row r="44" spans="1:13" x14ac:dyDescent="0.2">
      <c r="A44" s="26"/>
      <c r="B44" t="s">
        <v>20</v>
      </c>
      <c r="C44" s="25"/>
      <c r="D44" s="25">
        <f>IF(C43&gt;0,$C$23,0)</f>
        <v>0</v>
      </c>
      <c r="E44" s="25">
        <f t="shared" ref="E44:M44" si="6">IF(D43&gt;0,$C$23,0)</f>
        <v>0</v>
      </c>
      <c r="F44" s="25">
        <f t="shared" si="6"/>
        <v>0</v>
      </c>
      <c r="G44" s="25">
        <f t="shared" si="6"/>
        <v>0</v>
      </c>
      <c r="H44" s="25">
        <f t="shared" si="6"/>
        <v>0</v>
      </c>
      <c r="I44" s="25">
        <f t="shared" si="6"/>
        <v>0</v>
      </c>
      <c r="J44" s="25">
        <f t="shared" si="6"/>
        <v>60</v>
      </c>
      <c r="K44" s="25">
        <f t="shared" si="6"/>
        <v>0</v>
      </c>
      <c r="L44" s="25">
        <f t="shared" si="6"/>
        <v>0</v>
      </c>
      <c r="M44" s="25">
        <f t="shared" si="6"/>
        <v>0</v>
      </c>
    </row>
    <row r="45" spans="1:13" x14ac:dyDescent="0.2">
      <c r="A45" s="27"/>
      <c r="C45" s="2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">
      <c r="A46" s="27"/>
      <c r="B46" t="s">
        <v>10</v>
      </c>
      <c r="C46" s="13">
        <f>C10</f>
        <v>700</v>
      </c>
      <c r="D46" s="13">
        <f t="shared" ref="D46:M46" si="7">D33+D35+D36-D38-D43-D44</f>
        <v>735.85714285714289</v>
      </c>
      <c r="E46" s="13">
        <f t="shared" si="7"/>
        <v>775.08642857142854</v>
      </c>
      <c r="F46" s="13">
        <f t="shared" si="7"/>
        <v>816.82582500000001</v>
      </c>
      <c r="G46" s="13">
        <f t="shared" si="7"/>
        <v>860.42112573214285</v>
      </c>
      <c r="H46" s="13">
        <f t="shared" si="7"/>
        <v>905.37589481705356</v>
      </c>
      <c r="I46" s="13">
        <f t="shared" si="7"/>
        <v>901.31346720757188</v>
      </c>
      <c r="J46" s="13">
        <f t="shared" si="7"/>
        <v>885.19810132473913</v>
      </c>
      <c r="K46" s="13">
        <f t="shared" si="7"/>
        <v>884.1296866159928</v>
      </c>
      <c r="L46" s="13">
        <f t="shared" si="7"/>
        <v>882.43783540956451</v>
      </c>
      <c r="M46" s="13">
        <f t="shared" si="7"/>
        <v>880.27635806209514</v>
      </c>
    </row>
    <row r="47" spans="1:13" x14ac:dyDescent="0.2">
      <c r="K47" s="8"/>
      <c r="L47" s="8"/>
      <c r="M47" s="8"/>
    </row>
  </sheetData>
  <phoneticPr fontId="2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CB_DATA_</vt:lpstr>
      <vt:lpstr>evergreen</vt:lpstr>
    </vt:vector>
  </TitlesOfParts>
  <Company>The Tuck School at Dartmouth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Robert.Shumsky</dc:creator>
  <cp:lastModifiedBy>Baker, Kenneth R.</cp:lastModifiedBy>
  <cp:lastPrinted>2006-09-17T17:02:53Z</cp:lastPrinted>
  <dcterms:created xsi:type="dcterms:W3CDTF">2006-05-19T17:30:57Z</dcterms:created>
  <dcterms:modified xsi:type="dcterms:W3CDTF">2010-10-13T20:21:41Z</dcterms:modified>
</cp:coreProperties>
</file>