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0320" windowHeight="10740"/>
  </bookViews>
  <sheets>
    <sheet name="Model with bugs" sheetId="1" r:id="rId1"/>
  </sheets>
  <calcPr calcId="144525"/>
</workbook>
</file>

<file path=xl/calcChain.xml><?xml version="1.0" encoding="utf-8"?>
<calcChain xmlns="http://schemas.openxmlformats.org/spreadsheetml/2006/main">
  <c r="F30" i="1" l="1"/>
  <c r="F33" i="1" s="1"/>
  <c r="F31" i="1"/>
  <c r="E28" i="1"/>
  <c r="E29" i="1" s="1"/>
  <c r="P25" i="1"/>
  <c r="R25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G23" i="1"/>
  <c r="D24" i="1"/>
  <c r="G26" i="1" s="1"/>
  <c r="F27" i="1"/>
  <c r="F28" i="1" s="1"/>
  <c r="G27" i="1"/>
  <c r="G25" i="1"/>
  <c r="H27" i="1"/>
  <c r="H26" i="1"/>
  <c r="I27" i="1"/>
  <c r="I25" i="1"/>
  <c r="J27" i="1"/>
  <c r="K27" i="1"/>
  <c r="L27" i="1"/>
  <c r="L26" i="1"/>
  <c r="M27" i="1"/>
  <c r="M25" i="1"/>
  <c r="N27" i="1"/>
  <c r="O27" i="1"/>
  <c r="P27" i="1"/>
  <c r="Q27" i="1"/>
  <c r="R27" i="1"/>
  <c r="S27" i="1"/>
  <c r="E30" i="1"/>
  <c r="E33" i="1" s="1"/>
  <c r="E23" i="1"/>
  <c r="E25" i="1" s="1"/>
  <c r="F23" i="1"/>
  <c r="F25" i="1" s="1"/>
  <c r="H23" i="1"/>
  <c r="H25" i="1" s="1"/>
  <c r="I23" i="1"/>
  <c r="J23" i="1"/>
  <c r="J25" i="1" s="1"/>
  <c r="K23" i="1"/>
  <c r="K25" i="1" s="1"/>
  <c r="L23" i="1"/>
  <c r="L25" i="1" s="1"/>
  <c r="M23" i="1"/>
  <c r="N23" i="1"/>
  <c r="N25" i="1" s="1"/>
  <c r="O23" i="1"/>
  <c r="O25" i="1" s="1"/>
  <c r="P23" i="1"/>
  <c r="Q23" i="1"/>
  <c r="Q25" i="1" s="1"/>
  <c r="R23" i="1"/>
  <c r="S23" i="1"/>
  <c r="S25" i="1" s="1"/>
  <c r="F29" i="1" l="1"/>
  <c r="F32" i="1" s="1"/>
  <c r="F34" i="1" s="1"/>
  <c r="G28" i="1"/>
  <c r="E31" i="1"/>
  <c r="E32" i="1" s="1"/>
  <c r="E34" i="1" s="1"/>
  <c r="M26" i="1"/>
  <c r="I26" i="1"/>
  <c r="E26" i="1"/>
  <c r="N26" i="1"/>
  <c r="J26" i="1"/>
  <c r="F26" i="1"/>
  <c r="D34" i="1"/>
  <c r="D36" i="1" s="1"/>
  <c r="K26" i="1"/>
  <c r="G30" i="1"/>
  <c r="F35" i="1" l="1"/>
  <c r="F36" i="1"/>
  <c r="E35" i="1"/>
  <c r="E36" i="1" s="1"/>
  <c r="G33" i="1"/>
  <c r="H30" i="1"/>
  <c r="G31" i="1"/>
  <c r="G32" i="1" s="1"/>
  <c r="H28" i="1"/>
  <c r="G29" i="1"/>
  <c r="H33" i="1" l="1"/>
  <c r="I30" i="1"/>
  <c r="H31" i="1"/>
  <c r="H32" i="1" s="1"/>
  <c r="G34" i="1"/>
  <c r="H29" i="1"/>
  <c r="I28" i="1"/>
  <c r="I33" i="1" l="1"/>
  <c r="J30" i="1"/>
  <c r="I31" i="1"/>
  <c r="I32" i="1" s="1"/>
  <c r="H34" i="1"/>
  <c r="I29" i="1"/>
  <c r="J28" i="1"/>
  <c r="G35" i="1"/>
  <c r="G36" i="1"/>
  <c r="H35" i="1" l="1"/>
  <c r="H36" i="1"/>
  <c r="J33" i="1"/>
  <c r="K30" i="1"/>
  <c r="J31" i="1"/>
  <c r="J32" i="1" s="1"/>
  <c r="J29" i="1"/>
  <c r="K28" i="1"/>
  <c r="I34" i="1"/>
  <c r="I35" i="1" l="1"/>
  <c r="I36" i="1"/>
  <c r="L28" i="1"/>
  <c r="K29" i="1"/>
  <c r="K33" i="1"/>
  <c r="L30" i="1"/>
  <c r="K31" i="1"/>
  <c r="J34" i="1"/>
  <c r="L33" i="1" l="1"/>
  <c r="M30" i="1"/>
  <c r="L31" i="1"/>
  <c r="J36" i="1"/>
  <c r="J35" i="1"/>
  <c r="K32" i="1"/>
  <c r="K34" i="1" s="1"/>
  <c r="L29" i="1"/>
  <c r="M28" i="1"/>
  <c r="K35" i="1" l="1"/>
  <c r="K36" i="1" s="1"/>
  <c r="M29" i="1"/>
  <c r="N28" i="1"/>
  <c r="M33" i="1"/>
  <c r="M34" i="1" s="1"/>
  <c r="N30" i="1"/>
  <c r="M31" i="1"/>
  <c r="M32" i="1" s="1"/>
  <c r="L32" i="1"/>
  <c r="L34" i="1"/>
  <c r="N33" i="1" l="1"/>
  <c r="O30" i="1"/>
  <c r="N31" i="1"/>
  <c r="L35" i="1"/>
  <c r="L36" i="1" s="1"/>
  <c r="M35" i="1"/>
  <c r="M36" i="1"/>
  <c r="N29" i="1"/>
  <c r="O28" i="1"/>
  <c r="O33" i="1" l="1"/>
  <c r="P30" i="1"/>
  <c r="O31" i="1"/>
  <c r="O32" i="1" s="1"/>
  <c r="N32" i="1"/>
  <c r="N34" i="1" s="1"/>
  <c r="P28" i="1"/>
  <c r="O29" i="1"/>
  <c r="N35" i="1" l="1"/>
  <c r="N36" i="1" s="1"/>
  <c r="P33" i="1"/>
  <c r="Q30" i="1"/>
  <c r="P31" i="1"/>
  <c r="P29" i="1"/>
  <c r="Q28" i="1"/>
  <c r="O34" i="1"/>
  <c r="Q31" i="1" l="1"/>
  <c r="Q33" i="1"/>
  <c r="R30" i="1"/>
  <c r="O35" i="1"/>
  <c r="O36" i="1" s="1"/>
  <c r="Q29" i="1"/>
  <c r="R28" i="1"/>
  <c r="P34" i="1"/>
  <c r="P32" i="1"/>
  <c r="P35" i="1" l="1"/>
  <c r="P36" i="1" s="1"/>
  <c r="R29" i="1"/>
  <c r="S28" i="1"/>
  <c r="S29" i="1" s="1"/>
  <c r="R33" i="1"/>
  <c r="R34" i="1" s="1"/>
  <c r="S30" i="1"/>
  <c r="R31" i="1"/>
  <c r="R32" i="1" s="1"/>
  <c r="Q32" i="1"/>
  <c r="Q34" i="1" s="1"/>
  <c r="Q35" i="1" l="1"/>
  <c r="Q36" i="1"/>
  <c r="R35" i="1"/>
  <c r="R36" i="1"/>
  <c r="C39" i="1" s="1"/>
  <c r="F4" i="1" s="1"/>
  <c r="S31" i="1"/>
  <c r="S32" i="1" s="1"/>
  <c r="S33" i="1"/>
  <c r="S34" i="1" s="1"/>
  <c r="S35" i="1" l="1"/>
  <c r="S36" i="1" s="1"/>
</calcChain>
</file>

<file path=xl/sharedStrings.xml><?xml version="1.0" encoding="utf-8"?>
<sst xmlns="http://schemas.openxmlformats.org/spreadsheetml/2006/main" count="31" uniqueCount="30">
  <si>
    <t>Capacity Planning</t>
  </si>
  <si>
    <t>Parameters</t>
  </si>
  <si>
    <t>year 1 sales</t>
  </si>
  <si>
    <t>year 1 price</t>
  </si>
  <si>
    <t>unit building cost</t>
  </si>
  <si>
    <t>unit maintenance cost</t>
  </si>
  <si>
    <t>unit variable cost %</t>
  </si>
  <si>
    <t>depreciation rate</t>
  </si>
  <si>
    <t>tax rate</t>
  </si>
  <si>
    <t>Decisions</t>
  </si>
  <si>
    <t>initial capacity</t>
  </si>
  <si>
    <t>Model</t>
  </si>
  <si>
    <t>Capacity</t>
  </si>
  <si>
    <t>Building cost</t>
  </si>
  <si>
    <t>Annual maintenance cost</t>
  </si>
  <si>
    <t>Depreciation</t>
  </si>
  <si>
    <t>Demand</t>
  </si>
  <si>
    <t>Units sold</t>
  </si>
  <si>
    <t>Unit price</t>
  </si>
  <si>
    <t>Unit variable cost</t>
  </si>
  <si>
    <t>Annual variable cost</t>
  </si>
  <si>
    <t>Annual sales revenue</t>
  </si>
  <si>
    <t>Profit before tax</t>
  </si>
  <si>
    <t>Tax</t>
  </si>
  <si>
    <t>PAT</t>
  </si>
  <si>
    <t>NPV</t>
  </si>
  <si>
    <t>discount rate</t>
  </si>
  <si>
    <t>demand growth rate</t>
  </si>
  <si>
    <t>Demand growth rate</t>
  </si>
  <si>
    <t>price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</si>
</sst>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3" fontId="0" fillId="0" borderId="0" xfId="0" applyNumberFormat="1"/>
    <xf numFmtId="7" fontId="0" fillId="0" borderId="0" xfId="1" applyNumberFormat="1" applyFont="1"/>
    <xf numFmtId="7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44" fontId="0" fillId="0" borderId="0" xfId="0" applyNumberFormat="1" applyFill="1"/>
    <xf numFmtId="44" fontId="0" fillId="0" borderId="0" xfId="0" applyNumberFormat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3" fontId="2" fillId="0" borderId="0" xfId="0" applyNumberFormat="1" applyFont="1" applyFill="1"/>
    <xf numFmtId="3" fontId="0" fillId="0" borderId="0" xfId="0" applyNumberFormat="1" applyFill="1"/>
    <xf numFmtId="3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A30" sqref="A30"/>
    </sheetView>
  </sheetViews>
  <sheetFormatPr defaultRowHeight="15.75" x14ac:dyDescent="0.25"/>
  <cols>
    <col min="1" max="1" width="10.125" style="1" bestFit="1" customWidth="1"/>
    <col min="2" max="2" width="10.75" customWidth="1"/>
    <col min="3" max="3" width="19.125" customWidth="1"/>
    <col min="4" max="4" width="13" customWidth="1"/>
    <col min="5" max="19" width="11.125" customWidth="1"/>
  </cols>
  <sheetData>
    <row r="1" spans="1:6" x14ac:dyDescent="0.25">
      <c r="A1" s="1" t="s">
        <v>0</v>
      </c>
    </row>
    <row r="3" spans="1:6" x14ac:dyDescent="0.25">
      <c r="B3" s="1" t="s">
        <v>1</v>
      </c>
      <c r="F3" t="s">
        <v>25</v>
      </c>
    </row>
    <row r="4" spans="1:6" x14ac:dyDescent="0.25">
      <c r="C4" t="s">
        <v>2</v>
      </c>
      <c r="D4" s="2">
        <v>160000</v>
      </c>
      <c r="F4" s="14">
        <f>C39</f>
        <v>-1724912.7328121674</v>
      </c>
    </row>
    <row r="5" spans="1:6" x14ac:dyDescent="0.25">
      <c r="C5" t="s">
        <v>3</v>
      </c>
      <c r="D5" s="3">
        <v>8</v>
      </c>
    </row>
    <row r="7" spans="1:6" x14ac:dyDescent="0.25">
      <c r="C7" t="s">
        <v>27</v>
      </c>
      <c r="D7">
        <v>0.15</v>
      </c>
    </row>
    <row r="9" spans="1:6" x14ac:dyDescent="0.25">
      <c r="C9" t="s">
        <v>4</v>
      </c>
      <c r="D9" s="4">
        <v>10</v>
      </c>
    </row>
    <row r="10" spans="1:6" x14ac:dyDescent="0.25">
      <c r="C10" t="s">
        <v>5</v>
      </c>
      <c r="D10" s="4">
        <v>1.5</v>
      </c>
    </row>
    <row r="11" spans="1:6" x14ac:dyDescent="0.25">
      <c r="C11" t="s">
        <v>6</v>
      </c>
      <c r="D11" s="5">
        <v>0.4</v>
      </c>
    </row>
    <row r="13" spans="1:6" x14ac:dyDescent="0.25">
      <c r="C13" t="s">
        <v>29</v>
      </c>
      <c r="D13" s="5">
        <v>0.06</v>
      </c>
    </row>
    <row r="14" spans="1:6" x14ac:dyDescent="0.25">
      <c r="C14" t="s">
        <v>26</v>
      </c>
      <c r="D14" s="5">
        <v>0.1</v>
      </c>
    </row>
    <row r="15" spans="1:6" x14ac:dyDescent="0.25">
      <c r="C15" t="s">
        <v>7</v>
      </c>
      <c r="D15" s="5">
        <v>0.1</v>
      </c>
    </row>
    <row r="16" spans="1:6" x14ac:dyDescent="0.25">
      <c r="C16" t="s">
        <v>8</v>
      </c>
      <c r="D16" s="5">
        <v>0.35</v>
      </c>
    </row>
    <row r="18" spans="2:19" x14ac:dyDescent="0.25">
      <c r="B18" s="1" t="s">
        <v>9</v>
      </c>
    </row>
    <row r="19" spans="2:19" x14ac:dyDescent="0.25">
      <c r="C19" t="s">
        <v>10</v>
      </c>
      <c r="D19" s="13">
        <v>400000</v>
      </c>
    </row>
    <row r="21" spans="2:19" x14ac:dyDescent="0.25">
      <c r="B21" s="1" t="s">
        <v>11</v>
      </c>
    </row>
    <row r="22" spans="2:19" x14ac:dyDescent="0.25">
      <c r="D22">
        <v>0</v>
      </c>
      <c r="E22">
        <v>1</v>
      </c>
      <c r="F22">
        <v>2</v>
      </c>
      <c r="G22">
        <v>3</v>
      </c>
      <c r="H22">
        <v>4</v>
      </c>
      <c r="I22">
        <v>5</v>
      </c>
      <c r="J22">
        <v>6</v>
      </c>
      <c r="K22">
        <v>7</v>
      </c>
      <c r="L22">
        <v>8</v>
      </c>
      <c r="M22">
        <v>9</v>
      </c>
      <c r="N22">
        <v>10</v>
      </c>
      <c r="O22">
        <v>11</v>
      </c>
      <c r="P22">
        <v>12</v>
      </c>
      <c r="Q22">
        <v>13</v>
      </c>
      <c r="R22">
        <v>14</v>
      </c>
      <c r="S22">
        <v>15</v>
      </c>
    </row>
    <row r="23" spans="2:19" x14ac:dyDescent="0.25">
      <c r="C23" t="s">
        <v>12</v>
      </c>
      <c r="E23" s="2">
        <f>$D$19</f>
        <v>400000</v>
      </c>
      <c r="F23" s="2">
        <f t="shared" ref="F23:S23" si="0">$D$19</f>
        <v>400000</v>
      </c>
      <c r="G23" s="2">
        <f t="shared" si="0"/>
        <v>400000</v>
      </c>
      <c r="H23" s="2">
        <f t="shared" si="0"/>
        <v>400000</v>
      </c>
      <c r="I23" s="2">
        <f t="shared" si="0"/>
        <v>400000</v>
      </c>
      <c r="J23" s="2">
        <f t="shared" si="0"/>
        <v>400000</v>
      </c>
      <c r="K23" s="2">
        <f t="shared" si="0"/>
        <v>400000</v>
      </c>
      <c r="L23" s="2">
        <f t="shared" si="0"/>
        <v>400000</v>
      </c>
      <c r="M23" s="2">
        <f t="shared" si="0"/>
        <v>400000</v>
      </c>
      <c r="N23" s="2">
        <f t="shared" si="0"/>
        <v>400000</v>
      </c>
      <c r="O23" s="2">
        <f t="shared" si="0"/>
        <v>400000</v>
      </c>
      <c r="P23" s="2">
        <f t="shared" si="0"/>
        <v>400000</v>
      </c>
      <c r="Q23" s="2">
        <f t="shared" si="0"/>
        <v>400000</v>
      </c>
      <c r="R23" s="2">
        <f t="shared" si="0"/>
        <v>400000</v>
      </c>
      <c r="S23" s="2">
        <f t="shared" si="0"/>
        <v>400000</v>
      </c>
    </row>
    <row r="24" spans="2:19" x14ac:dyDescent="0.25">
      <c r="C24" t="s">
        <v>13</v>
      </c>
      <c r="D24" s="6">
        <f>D9*D19</f>
        <v>4000000</v>
      </c>
      <c r="E24" s="9">
        <f t="shared" ref="E24:S24" si="1">E9*E19</f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9">
        <f t="shared" si="1"/>
        <v>0</v>
      </c>
      <c r="R24" s="9">
        <f t="shared" si="1"/>
        <v>0</v>
      </c>
      <c r="S24" s="9">
        <f t="shared" si="1"/>
        <v>0</v>
      </c>
    </row>
    <row r="25" spans="2:19" x14ac:dyDescent="0.25">
      <c r="C25" t="s">
        <v>14</v>
      </c>
      <c r="D25" s="6"/>
      <c r="E25" s="6">
        <f>$D$10*E23</f>
        <v>600000</v>
      </c>
      <c r="F25" s="6">
        <f t="shared" ref="F25:N25" si="2">$D$10*F23</f>
        <v>600000</v>
      </c>
      <c r="G25" s="6">
        <f t="shared" si="2"/>
        <v>600000</v>
      </c>
      <c r="H25" s="6">
        <f t="shared" si="2"/>
        <v>600000</v>
      </c>
      <c r="I25" s="6">
        <f t="shared" si="2"/>
        <v>600000</v>
      </c>
      <c r="J25" s="6">
        <f t="shared" si="2"/>
        <v>600000</v>
      </c>
      <c r="K25" s="6">
        <f t="shared" si="2"/>
        <v>600000</v>
      </c>
      <c r="L25" s="6">
        <f t="shared" si="2"/>
        <v>600000</v>
      </c>
      <c r="M25" s="6">
        <f t="shared" si="2"/>
        <v>600000</v>
      </c>
      <c r="N25" s="6">
        <f t="shared" si="2"/>
        <v>600000</v>
      </c>
      <c r="O25" s="6">
        <f>$O$10*O23</f>
        <v>0</v>
      </c>
      <c r="P25" s="6">
        <f>$O$10*P23</f>
        <v>0</v>
      </c>
      <c r="Q25" s="6">
        <f>$O$10*Q23</f>
        <v>0</v>
      </c>
      <c r="R25" s="6">
        <f>$O$10*R23</f>
        <v>0</v>
      </c>
      <c r="S25" s="6">
        <f>$O$10*S23</f>
        <v>0</v>
      </c>
    </row>
    <row r="26" spans="2:19" x14ac:dyDescent="0.25">
      <c r="C26" t="s">
        <v>15</v>
      </c>
      <c r="D26" s="6"/>
      <c r="E26" s="6">
        <f>$D$15*$D$24</f>
        <v>400000</v>
      </c>
      <c r="F26" s="6">
        <f t="shared" ref="F26:N26" si="3">$D$15*$D$24</f>
        <v>400000</v>
      </c>
      <c r="G26" s="6">
        <f t="shared" si="3"/>
        <v>400000</v>
      </c>
      <c r="H26" s="6">
        <f t="shared" si="3"/>
        <v>400000</v>
      </c>
      <c r="I26" s="6">
        <f t="shared" si="3"/>
        <v>400000</v>
      </c>
      <c r="J26" s="6">
        <f t="shared" si="3"/>
        <v>400000</v>
      </c>
      <c r="K26" s="6">
        <f t="shared" si="3"/>
        <v>400000</v>
      </c>
      <c r="L26" s="6">
        <f t="shared" si="3"/>
        <v>400000</v>
      </c>
      <c r="M26" s="6">
        <f t="shared" si="3"/>
        <v>400000</v>
      </c>
      <c r="N26" s="6">
        <f t="shared" si="3"/>
        <v>400000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2:19" x14ac:dyDescent="0.25">
      <c r="C27" t="s">
        <v>28</v>
      </c>
      <c r="D27" s="6"/>
      <c r="E27" s="6"/>
      <c r="F27" s="7">
        <f>$D$7</f>
        <v>0.15</v>
      </c>
      <c r="G27" s="7">
        <f t="shared" ref="G27:S27" si="4">$D$7</f>
        <v>0.15</v>
      </c>
      <c r="H27" s="7">
        <f t="shared" si="4"/>
        <v>0.15</v>
      </c>
      <c r="I27" s="7">
        <f t="shared" si="4"/>
        <v>0.15</v>
      </c>
      <c r="J27" s="7">
        <f t="shared" si="4"/>
        <v>0.15</v>
      </c>
      <c r="K27" s="7">
        <f t="shared" si="4"/>
        <v>0.15</v>
      </c>
      <c r="L27" s="7">
        <f t="shared" si="4"/>
        <v>0.15</v>
      </c>
      <c r="M27" s="7">
        <f t="shared" si="4"/>
        <v>0.15</v>
      </c>
      <c r="N27" s="7">
        <f t="shared" si="4"/>
        <v>0.15</v>
      </c>
      <c r="O27" s="7">
        <f t="shared" si="4"/>
        <v>0.15</v>
      </c>
      <c r="P27" s="7">
        <f t="shared" si="4"/>
        <v>0.15</v>
      </c>
      <c r="Q27" s="7">
        <f t="shared" si="4"/>
        <v>0.15</v>
      </c>
      <c r="R27" s="7">
        <f t="shared" si="4"/>
        <v>0.15</v>
      </c>
      <c r="S27" s="7">
        <f t="shared" si="4"/>
        <v>0.15</v>
      </c>
    </row>
    <row r="28" spans="2:19" x14ac:dyDescent="0.25">
      <c r="C28" t="s">
        <v>16</v>
      </c>
      <c r="D28" s="6"/>
      <c r="E28" s="9">
        <f>D4*(1+E27)</f>
        <v>160000</v>
      </c>
      <c r="F28" s="9">
        <f>E28*(1+F27)</f>
        <v>184000</v>
      </c>
      <c r="G28" s="9">
        <f t="shared" ref="G28:S28" si="5">F28*(1+G27)</f>
        <v>211599.99999999997</v>
      </c>
      <c r="H28" s="9">
        <f t="shared" si="5"/>
        <v>243339.99999999994</v>
      </c>
      <c r="I28" s="9">
        <f t="shared" si="5"/>
        <v>279840.99999999988</v>
      </c>
      <c r="J28" s="9">
        <f t="shared" si="5"/>
        <v>321817.14999999985</v>
      </c>
      <c r="K28" s="9">
        <f t="shared" si="5"/>
        <v>370089.7224999998</v>
      </c>
      <c r="L28" s="9">
        <f t="shared" si="5"/>
        <v>425603.18087499973</v>
      </c>
      <c r="M28" s="9">
        <f t="shared" si="5"/>
        <v>489443.65800624964</v>
      </c>
      <c r="N28" s="9">
        <f t="shared" si="5"/>
        <v>562860.206707187</v>
      </c>
      <c r="O28" s="9">
        <f t="shared" si="5"/>
        <v>647289.237713265</v>
      </c>
      <c r="P28" s="9">
        <f t="shared" si="5"/>
        <v>744382.62337025465</v>
      </c>
      <c r="Q28" s="9">
        <f t="shared" si="5"/>
        <v>856040.01687579276</v>
      </c>
      <c r="R28" s="9">
        <f t="shared" si="5"/>
        <v>984446.01940716163</v>
      </c>
      <c r="S28" s="9">
        <f t="shared" si="5"/>
        <v>1132112.9223182357</v>
      </c>
    </row>
    <row r="29" spans="2:19" x14ac:dyDescent="0.25">
      <c r="C29" t="s">
        <v>17</v>
      </c>
      <c r="D29" s="6"/>
      <c r="E29" s="9">
        <f>E28</f>
        <v>160000</v>
      </c>
      <c r="F29" s="9">
        <f t="shared" ref="F29:S29" si="6">F28</f>
        <v>184000</v>
      </c>
      <c r="G29" s="9">
        <f t="shared" si="6"/>
        <v>211599.99999999997</v>
      </c>
      <c r="H29" s="9">
        <f t="shared" si="6"/>
        <v>243339.99999999994</v>
      </c>
      <c r="I29" s="9">
        <f t="shared" si="6"/>
        <v>279840.99999999988</v>
      </c>
      <c r="J29" s="9">
        <f t="shared" si="6"/>
        <v>321817.14999999985</v>
      </c>
      <c r="K29" s="9">
        <f t="shared" si="6"/>
        <v>370089.7224999998</v>
      </c>
      <c r="L29" s="9">
        <f t="shared" si="6"/>
        <v>425603.18087499973</v>
      </c>
      <c r="M29" s="9">
        <f t="shared" si="6"/>
        <v>489443.65800624964</v>
      </c>
      <c r="N29" s="9">
        <f t="shared" si="6"/>
        <v>562860.206707187</v>
      </c>
      <c r="O29" s="9">
        <f t="shared" si="6"/>
        <v>647289.237713265</v>
      </c>
      <c r="P29" s="9">
        <f t="shared" si="6"/>
        <v>744382.62337025465</v>
      </c>
      <c r="Q29" s="9">
        <f t="shared" si="6"/>
        <v>856040.01687579276</v>
      </c>
      <c r="R29" s="9">
        <f t="shared" si="6"/>
        <v>984446.01940716163</v>
      </c>
      <c r="S29" s="9">
        <f t="shared" si="6"/>
        <v>1132112.9223182357</v>
      </c>
    </row>
    <row r="30" spans="2:19" x14ac:dyDescent="0.25">
      <c r="C30" t="s">
        <v>18</v>
      </c>
      <c r="D30" s="6"/>
      <c r="E30" s="8">
        <f>D5</f>
        <v>8</v>
      </c>
      <c r="F30" s="8">
        <f>E30*(1+D13)</f>
        <v>8.48</v>
      </c>
      <c r="G30" s="8">
        <f t="shared" ref="G30:S30" si="7">F30*(1+E13)</f>
        <v>8.48</v>
      </c>
      <c r="H30" s="8">
        <f t="shared" si="7"/>
        <v>8.48</v>
      </c>
      <c r="I30" s="8">
        <f t="shared" si="7"/>
        <v>8.48</v>
      </c>
      <c r="J30" s="8">
        <f t="shared" si="7"/>
        <v>8.48</v>
      </c>
      <c r="K30" s="8">
        <f t="shared" si="7"/>
        <v>8.48</v>
      </c>
      <c r="L30" s="8">
        <f t="shared" si="7"/>
        <v>8.48</v>
      </c>
      <c r="M30" s="8">
        <f t="shared" si="7"/>
        <v>8.48</v>
      </c>
      <c r="N30" s="8">
        <f t="shared" si="7"/>
        <v>8.48</v>
      </c>
      <c r="O30" s="8">
        <f t="shared" si="7"/>
        <v>8.48</v>
      </c>
      <c r="P30" s="8">
        <f t="shared" si="7"/>
        <v>8.48</v>
      </c>
      <c r="Q30" s="8">
        <f t="shared" si="7"/>
        <v>8.48</v>
      </c>
      <c r="R30" s="8">
        <f t="shared" si="7"/>
        <v>8.48</v>
      </c>
      <c r="S30" s="8">
        <f t="shared" si="7"/>
        <v>8.48</v>
      </c>
    </row>
    <row r="31" spans="2:19" x14ac:dyDescent="0.25">
      <c r="C31" t="s">
        <v>19</v>
      </c>
      <c r="D31" s="6"/>
      <c r="E31" s="8">
        <f>$D$11*E30</f>
        <v>3.2</v>
      </c>
      <c r="F31" s="8">
        <f t="shared" ref="F31:S31" si="8">$D$11*F30</f>
        <v>3.3920000000000003</v>
      </c>
      <c r="G31" s="8">
        <f t="shared" si="8"/>
        <v>3.3920000000000003</v>
      </c>
      <c r="H31" s="8">
        <f>0.35*H30</f>
        <v>2.968</v>
      </c>
      <c r="I31" s="8">
        <f t="shared" si="8"/>
        <v>3.3920000000000003</v>
      </c>
      <c r="J31" s="8">
        <f t="shared" si="8"/>
        <v>3.3920000000000003</v>
      </c>
      <c r="K31" s="8">
        <f t="shared" si="8"/>
        <v>3.3920000000000003</v>
      </c>
      <c r="L31" s="8">
        <f t="shared" si="8"/>
        <v>3.3920000000000003</v>
      </c>
      <c r="M31" s="8">
        <f t="shared" si="8"/>
        <v>3.3920000000000003</v>
      </c>
      <c r="N31" s="8">
        <f t="shared" si="8"/>
        <v>3.3920000000000003</v>
      </c>
      <c r="O31" s="8">
        <f t="shared" si="8"/>
        <v>3.3920000000000003</v>
      </c>
      <c r="P31" s="8">
        <f t="shared" si="8"/>
        <v>3.3920000000000003</v>
      </c>
      <c r="Q31" s="8">
        <f t="shared" si="8"/>
        <v>3.3920000000000003</v>
      </c>
      <c r="R31" s="8">
        <f t="shared" si="8"/>
        <v>3.3920000000000003</v>
      </c>
      <c r="S31" s="8">
        <f t="shared" si="8"/>
        <v>3.3920000000000003</v>
      </c>
    </row>
    <row r="32" spans="2:19" x14ac:dyDescent="0.25">
      <c r="C32" t="s">
        <v>20</v>
      </c>
      <c r="D32" s="6"/>
      <c r="E32" s="6">
        <f>E31*E29</f>
        <v>512000</v>
      </c>
      <c r="F32" s="6">
        <f t="shared" ref="F32:S32" si="9">F31*F29</f>
        <v>624128.00000000012</v>
      </c>
      <c r="G32" s="6">
        <f t="shared" si="9"/>
        <v>717747.19999999995</v>
      </c>
      <c r="H32" s="6">
        <f t="shared" si="9"/>
        <v>722233.11999999976</v>
      </c>
      <c r="I32" s="6">
        <f t="shared" si="9"/>
        <v>949220.67199999967</v>
      </c>
      <c r="J32" s="6">
        <f t="shared" si="9"/>
        <v>1091603.7727999997</v>
      </c>
      <c r="K32" s="6">
        <f t="shared" si="9"/>
        <v>1255344.3387199994</v>
      </c>
      <c r="L32" s="6">
        <f t="shared" si="9"/>
        <v>1443645.9895279992</v>
      </c>
      <c r="M32" s="6">
        <f t="shared" si="9"/>
        <v>1660192.887957199</v>
      </c>
      <c r="N32" s="6">
        <f t="shared" si="9"/>
        <v>1909221.8211507786</v>
      </c>
      <c r="O32" s="6">
        <f t="shared" si="9"/>
        <v>2195605.0943233953</v>
      </c>
      <c r="P32" s="6">
        <f t="shared" si="9"/>
        <v>2524945.8584719039</v>
      </c>
      <c r="Q32" s="6">
        <f t="shared" si="9"/>
        <v>2903687.7372426894</v>
      </c>
      <c r="R32" s="6">
        <f t="shared" si="9"/>
        <v>3339240.8978290926</v>
      </c>
      <c r="S32" s="6">
        <f t="shared" si="9"/>
        <v>3840127.0325034559</v>
      </c>
    </row>
    <row r="33" spans="2:19" x14ac:dyDescent="0.25">
      <c r="C33" t="s">
        <v>21</v>
      </c>
      <c r="D33" s="6"/>
      <c r="E33" s="6">
        <f>E30*E28</f>
        <v>1280000</v>
      </c>
      <c r="F33" s="6">
        <f t="shared" ref="F33:S33" si="10">F30*F28</f>
        <v>1560320</v>
      </c>
      <c r="G33" s="6">
        <f t="shared" si="10"/>
        <v>1794367.9999999998</v>
      </c>
      <c r="H33" s="6">
        <f t="shared" si="10"/>
        <v>2063523.1999999997</v>
      </c>
      <c r="I33" s="6">
        <f t="shared" si="10"/>
        <v>2373051.6799999992</v>
      </c>
      <c r="J33" s="6">
        <f t="shared" si="10"/>
        <v>2729009.4319999986</v>
      </c>
      <c r="K33" s="6">
        <f t="shared" si="10"/>
        <v>3138360.8467999985</v>
      </c>
      <c r="L33" s="6">
        <f t="shared" si="10"/>
        <v>3609114.9738199981</v>
      </c>
      <c r="M33" s="6">
        <f t="shared" si="10"/>
        <v>4150482.2198929973</v>
      </c>
      <c r="N33" s="6">
        <f t="shared" si="10"/>
        <v>4773054.5528769456</v>
      </c>
      <c r="O33" s="6">
        <f t="shared" si="10"/>
        <v>5489012.7358084871</v>
      </c>
      <c r="P33" s="6">
        <f t="shared" si="10"/>
        <v>6312364.6461797599</v>
      </c>
      <c r="Q33" s="6">
        <f t="shared" si="10"/>
        <v>7259219.3431067234</v>
      </c>
      <c r="R33" s="6">
        <f t="shared" si="10"/>
        <v>8348102.2445727307</v>
      </c>
      <c r="S33" s="6">
        <f t="shared" si="10"/>
        <v>9600317.5812586397</v>
      </c>
    </row>
    <row r="34" spans="2:19" x14ac:dyDescent="0.25">
      <c r="C34" t="s">
        <v>22</v>
      </c>
      <c r="D34" s="6">
        <f>D33-D32-D26-D25-D24</f>
        <v>-4000000</v>
      </c>
      <c r="E34" s="6">
        <f>E33-E32-E26-E25-E24</f>
        <v>-232000</v>
      </c>
      <c r="F34" s="6">
        <f t="shared" ref="F34:S34" si="11">F33-F32-F26-F25-F24</f>
        <v>-63808.000000000116</v>
      </c>
      <c r="G34" s="6">
        <f t="shared" si="11"/>
        <v>76620.799999999814</v>
      </c>
      <c r="H34" s="6">
        <f t="shared" si="11"/>
        <v>341290.08000000007</v>
      </c>
      <c r="I34" s="6">
        <f t="shared" si="11"/>
        <v>423831.00799999945</v>
      </c>
      <c r="J34" s="6">
        <f t="shared" si="11"/>
        <v>637405.65919999895</v>
      </c>
      <c r="K34" s="6">
        <f t="shared" si="11"/>
        <v>883016.50807999913</v>
      </c>
      <c r="L34" s="6">
        <f t="shared" si="11"/>
        <v>1165468.9842919987</v>
      </c>
      <c r="M34" s="6">
        <f t="shared" si="11"/>
        <v>1490289.3319357983</v>
      </c>
      <c r="N34" s="6">
        <f t="shared" si="11"/>
        <v>1863832.7317261668</v>
      </c>
      <c r="O34" s="6">
        <f t="shared" si="11"/>
        <v>3293407.6414850918</v>
      </c>
      <c r="P34" s="6">
        <f t="shared" si="11"/>
        <v>3787418.7877078559</v>
      </c>
      <c r="Q34" s="6">
        <f t="shared" si="11"/>
        <v>4355531.605864034</v>
      </c>
      <c r="R34" s="6">
        <f t="shared" si="11"/>
        <v>5008861.3467436377</v>
      </c>
      <c r="S34" s="6">
        <f t="shared" si="11"/>
        <v>5760190.5487551838</v>
      </c>
    </row>
    <row r="35" spans="2:19" x14ac:dyDescent="0.25">
      <c r="C35" t="s">
        <v>23</v>
      </c>
      <c r="D35" s="6"/>
      <c r="E35" s="6">
        <f>$D$16*E34</f>
        <v>-81200</v>
      </c>
      <c r="F35" s="6">
        <f t="shared" ref="F35:O35" si="12">$D$16*F34</f>
        <v>-22332.800000000039</v>
      </c>
      <c r="G35" s="6">
        <f t="shared" si="12"/>
        <v>26817.279999999933</v>
      </c>
      <c r="H35" s="6">
        <f t="shared" si="12"/>
        <v>119451.52800000002</v>
      </c>
      <c r="I35" s="6">
        <f t="shared" si="12"/>
        <v>148340.85279999979</v>
      </c>
      <c r="J35" s="6">
        <f t="shared" si="12"/>
        <v>223091.98071999961</v>
      </c>
      <c r="K35" s="6">
        <f t="shared" si="12"/>
        <v>309055.77782799967</v>
      </c>
      <c r="L35" s="6">
        <f t="shared" si="12"/>
        <v>407914.14450219949</v>
      </c>
      <c r="M35" s="6">
        <f t="shared" si="12"/>
        <v>521601.26617752935</v>
      </c>
      <c r="N35" s="6">
        <f t="shared" si="12"/>
        <v>652341.45610415831</v>
      </c>
      <c r="O35" s="6">
        <f t="shared" si="12"/>
        <v>1152692.674519782</v>
      </c>
      <c r="P35" s="6">
        <f>0.4*P34</f>
        <v>1514967.5150831426</v>
      </c>
      <c r="Q35" s="6">
        <f>0.4*Q34</f>
        <v>1742212.6423456138</v>
      </c>
      <c r="R35" s="6">
        <f>0.4*R34</f>
        <v>2003544.5386974551</v>
      </c>
      <c r="S35" s="6">
        <f>0.4*S34</f>
        <v>2304076.2195020737</v>
      </c>
    </row>
    <row r="36" spans="2:19" x14ac:dyDescent="0.25">
      <c r="C36" t="s">
        <v>24</v>
      </c>
      <c r="D36" s="6">
        <f>D34-D35+D26</f>
        <v>-4000000</v>
      </c>
      <c r="E36" s="6">
        <f>E34-E35+E26</f>
        <v>249200</v>
      </c>
      <c r="F36" s="6">
        <f t="shared" ref="F36:S36" si="13">F34-F35+F26</f>
        <v>358524.79999999993</v>
      </c>
      <c r="G36" s="6">
        <f t="shared" si="13"/>
        <v>449803.5199999999</v>
      </c>
      <c r="H36" s="6">
        <f t="shared" si="13"/>
        <v>621838.55200000003</v>
      </c>
      <c r="I36" s="6">
        <f t="shared" si="13"/>
        <v>675490.15519999969</v>
      </c>
      <c r="J36" s="6">
        <f t="shared" si="13"/>
        <v>814313.6784799993</v>
      </c>
      <c r="K36" s="6">
        <f t="shared" si="13"/>
        <v>973960.73025199946</v>
      </c>
      <c r="L36" s="6">
        <f t="shared" si="13"/>
        <v>1157554.8397897992</v>
      </c>
      <c r="M36" s="6">
        <f t="shared" si="13"/>
        <v>1368688.0657582688</v>
      </c>
      <c r="N36" s="6">
        <f t="shared" si="13"/>
        <v>1611491.2756220084</v>
      </c>
      <c r="O36" s="6">
        <f t="shared" si="13"/>
        <v>2140714.9669653098</v>
      </c>
      <c r="P36" s="6">
        <f t="shared" si="13"/>
        <v>2272451.2726247134</v>
      </c>
      <c r="Q36" s="6">
        <f t="shared" si="13"/>
        <v>2613318.9635184202</v>
      </c>
      <c r="R36" s="6">
        <f t="shared" si="13"/>
        <v>3005316.8080461826</v>
      </c>
      <c r="S36" s="6">
        <f t="shared" si="13"/>
        <v>3456114.3292531101</v>
      </c>
    </row>
    <row r="38" spans="2:19" x14ac:dyDescent="0.25">
      <c r="B38" s="1" t="s">
        <v>25</v>
      </c>
    </row>
    <row r="39" spans="2:19" x14ac:dyDescent="0.25">
      <c r="C39" s="12">
        <f>NPV(D16,D36:R36)</f>
        <v>-1724912.7328121674</v>
      </c>
    </row>
    <row r="45" spans="2:19" x14ac:dyDescent="0.25">
      <c r="B45" s="1"/>
    </row>
    <row r="46" spans="2:19" x14ac:dyDescent="0.25">
      <c r="C46" s="1"/>
      <c r="D46" s="1"/>
    </row>
    <row r="47" spans="2:19" x14ac:dyDescent="0.25">
      <c r="D47" s="2"/>
    </row>
    <row r="48" spans="2:19" x14ac:dyDescent="0.25">
      <c r="D48" s="9"/>
    </row>
    <row r="49" spans="3:4" x14ac:dyDescent="0.25">
      <c r="D49" s="9"/>
    </row>
    <row r="50" spans="3:4" x14ac:dyDescent="0.25">
      <c r="D50" s="9"/>
    </row>
    <row r="51" spans="3:4" x14ac:dyDescent="0.25">
      <c r="D51" s="9"/>
    </row>
    <row r="52" spans="3:4" x14ac:dyDescent="0.25">
      <c r="D52" s="9"/>
    </row>
    <row r="53" spans="3:4" x14ac:dyDescent="0.25">
      <c r="D53" s="9"/>
    </row>
    <row r="54" spans="3:4" x14ac:dyDescent="0.25">
      <c r="D54" s="9"/>
    </row>
    <row r="55" spans="3:4" x14ac:dyDescent="0.25">
      <c r="D55" s="9"/>
    </row>
    <row r="56" spans="3:4" x14ac:dyDescent="0.25">
      <c r="D56" s="9"/>
    </row>
    <row r="57" spans="3:4" x14ac:dyDescent="0.25">
      <c r="C57" s="10"/>
      <c r="D57" s="11"/>
    </row>
    <row r="58" spans="3:4" x14ac:dyDescent="0.25">
      <c r="D58" s="9"/>
    </row>
    <row r="59" spans="3:4" x14ac:dyDescent="0.25">
      <c r="D59" s="9"/>
    </row>
    <row r="60" spans="3:4" x14ac:dyDescent="0.25">
      <c r="D60" s="9"/>
    </row>
    <row r="61" spans="3:4" x14ac:dyDescent="0.25">
      <c r="D61" s="9"/>
    </row>
    <row r="62" spans="3:4" x14ac:dyDescent="0.25">
      <c r="D62" s="9"/>
    </row>
    <row r="63" spans="3:4" x14ac:dyDescent="0.25">
      <c r="D63" s="9"/>
    </row>
    <row r="64" spans="3:4" x14ac:dyDescent="0.25">
      <c r="D64" s="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with bugs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dcterms:created xsi:type="dcterms:W3CDTF">2005-09-15T19:47:25Z</dcterms:created>
  <dcterms:modified xsi:type="dcterms:W3CDTF">2010-10-13T16:03:54Z</dcterms:modified>
</cp:coreProperties>
</file>